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235" tabRatio="943" firstSheet="2" activeTab="4"/>
  </bookViews>
  <sheets>
    <sheet name="Summary Per Quarter" sheetId="1" r:id="rId1"/>
    <sheet name="Operating Revenue By Source Lev" sheetId="2" r:id="rId2"/>
    <sheet name="Operating Revenue By Source Act" sheetId="3" r:id="rId3"/>
    <sheet name="Operating Revenue by Directorat" sheetId="4" r:id="rId4"/>
    <sheet name="Opex per Category" sheetId="5" r:id="rId5"/>
    <sheet name="Opex per Directorate" sheetId="6" r:id="rId6"/>
    <sheet name="Capital per Directorate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1">'Operating Revenue By Source Lev'!$A$1:$P$17</definedName>
    <definedName name="_xlnm.Print_Area" localSheetId="0">'Summary Per Quarter'!$A$1:$K$31</definedName>
    <definedName name="_xlnm.Print_Titles" localSheetId="0">'Summary Per Quarter'!$1:$2</definedName>
  </definedNames>
  <calcPr fullCalcOnLoad="1"/>
</workbook>
</file>

<file path=xl/sharedStrings.xml><?xml version="1.0" encoding="utf-8"?>
<sst xmlns="http://schemas.openxmlformats.org/spreadsheetml/2006/main" count="274" uniqueCount="87">
  <si>
    <t>DIR 1</t>
  </si>
  <si>
    <t>OFFICE OF THE MUNICIPAL MANAGER</t>
  </si>
  <si>
    <t>DIR 2</t>
  </si>
  <si>
    <t>PLANNING AND ENVIRONMENT</t>
  </si>
  <si>
    <t>DIR 3</t>
  </si>
  <si>
    <t>SOCIAL DEVELOPMENT SERVICES</t>
  </si>
  <si>
    <t>DIR 4</t>
  </si>
  <si>
    <t>ELECTRICAL ENGINEERING SERVICES</t>
  </si>
  <si>
    <t xml:space="preserve">DIR 5 </t>
  </si>
  <si>
    <t>COMMUNITY SAFETY</t>
  </si>
  <si>
    <t>DIR 6</t>
  </si>
  <si>
    <t>CIVIL ENGINEERING SERVICES</t>
  </si>
  <si>
    <t>DIR 7</t>
  </si>
  <si>
    <t>CORPORATE SERVICES</t>
  </si>
  <si>
    <t>DIR 8</t>
  </si>
  <si>
    <t>STRATEGIC SERVICES</t>
  </si>
  <si>
    <t>DIR 9</t>
  </si>
  <si>
    <t>FINANCIAL SERVICES</t>
  </si>
  <si>
    <t>DIR 10</t>
  </si>
  <si>
    <t>INTEGRATED HUMAN SERVICES</t>
  </si>
  <si>
    <t>OPERATING EXPENDITURE PLAN PER DIRECTORATE FOR FINANCIAL YEAR 01 JULY 2008 TO 30 JUNE 2009</t>
  </si>
  <si>
    <t>Jul 08</t>
  </si>
  <si>
    <t>Aug 08</t>
  </si>
  <si>
    <t>Sept 08</t>
  </si>
  <si>
    <t>Oct 08</t>
  </si>
  <si>
    <t>Nov 08</t>
  </si>
  <si>
    <t>Dec 08</t>
  </si>
  <si>
    <t>Jan 09</t>
  </si>
  <si>
    <t>Feb 09</t>
  </si>
  <si>
    <t>Mar 09</t>
  </si>
  <si>
    <t>April 09</t>
  </si>
  <si>
    <t>May 09</t>
  </si>
  <si>
    <t>June 09</t>
  </si>
  <si>
    <t>Total</t>
  </si>
  <si>
    <t>Operating    Budget   2008/2009</t>
  </si>
  <si>
    <t>CAPITAL EXPENDITURE PLAN PER DIRECTORATE FOR FINANCIAL YEAR 01 JULY 2008 TO 30 JUNE 2009</t>
  </si>
  <si>
    <t>Capital      Budget   2008/2009</t>
  </si>
  <si>
    <t>01</t>
  </si>
  <si>
    <t>02</t>
  </si>
  <si>
    <t>03</t>
  </si>
  <si>
    <t>04</t>
  </si>
  <si>
    <t>05</t>
  </si>
  <si>
    <t>06</t>
  </si>
  <si>
    <t>07</t>
  </si>
  <si>
    <t>09</t>
  </si>
  <si>
    <t>10</t>
  </si>
  <si>
    <t>12</t>
  </si>
  <si>
    <t>14</t>
  </si>
  <si>
    <t>Property Rates</t>
  </si>
  <si>
    <t>Electricity Sales</t>
  </si>
  <si>
    <t>Water Sales</t>
  </si>
  <si>
    <t>Refuse Removal</t>
  </si>
  <si>
    <t>Rental of Facilities and Equipment</t>
  </si>
  <si>
    <t>Interest Earned- External Investments</t>
  </si>
  <si>
    <t>Licences and Permits</t>
  </si>
  <si>
    <t>Government Grants and Subsidies</t>
  </si>
  <si>
    <t>Fines &amp; Parking</t>
  </si>
  <si>
    <t>Opex</t>
  </si>
  <si>
    <t>Opinc</t>
  </si>
  <si>
    <t>Capital</t>
  </si>
  <si>
    <t>Quarter 1</t>
  </si>
  <si>
    <t>Quarter 2</t>
  </si>
  <si>
    <t>1ST HALF YEAR TOTAL</t>
  </si>
  <si>
    <t>2NDST HALF YEAR TOTAL</t>
  </si>
  <si>
    <t>Original     Budget   2008/2009</t>
  </si>
  <si>
    <t>SALARIES, WAGES AND ALLOWANCES</t>
  </si>
  <si>
    <t>GENERAL EXPENSES</t>
  </si>
  <si>
    <t>REPAIRS &amp; MAINTENANCE</t>
  </si>
  <si>
    <t>CAPITAL EXPENSES</t>
  </si>
  <si>
    <t>CONTRIBUTION : FUNDS</t>
  </si>
  <si>
    <t>LESS: DEBITED ELSEWHERE</t>
  </si>
  <si>
    <t>TOTAL EXPENDITURE</t>
  </si>
  <si>
    <t>GENERAL INCOME</t>
  </si>
  <si>
    <t>TOTAL INCOME</t>
  </si>
  <si>
    <t>SURPLUS / DEFICIT</t>
  </si>
  <si>
    <t>APPROP. VOTES (BELOW THE LINE)</t>
  </si>
  <si>
    <t>NETT SURPLUS / DEFICIT</t>
  </si>
  <si>
    <t>OPERATING EXPENDITURE CASHFLOWS PER CATEGORY</t>
  </si>
  <si>
    <t xml:space="preserve"> </t>
  </si>
  <si>
    <t>Quarter 4</t>
  </si>
  <si>
    <t>Quarter 3</t>
  </si>
  <si>
    <t>OPERATING AND CAPITAL CASHFLOW SUMMARY 2008-2009 PER QUARTER</t>
  </si>
  <si>
    <t>Sanitation Charges</t>
  </si>
  <si>
    <t>Other Income</t>
  </si>
  <si>
    <t>OPERATING REVENUE (LEVIES) PLAN PER SOURCE FOR FINANCIAL YEAR 01 JULY 2008 TO 30 JUNE 2009</t>
  </si>
  <si>
    <t>OPERATING REVENUE PLAN (ACTUAL RECEIPTS) PER SOURCE FOR FINANCIAL YEAR 01 JULY 2008 TO 30 JUNE 2009</t>
  </si>
  <si>
    <t>OPERATING REVENUE (LEVIES) PLAN PER DIRECTORATE FOR FINANCIAL YEAR 01 JULY 2008 TO 30 JUNE 2009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</si>
</sst>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,##0_ ;\-#,##0\ "/>
  </numFmts>
  <fonts count="22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u val="single"/>
      <sz val="14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sz val="12"/>
      <name val="Arial"/>
      <family val="0"/>
    </font>
    <font>
      <b/>
      <u val="single"/>
      <sz val="18"/>
      <name val="Arial"/>
      <family val="2"/>
    </font>
    <font>
      <b/>
      <u val="single"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6"/>
      <name val="Arial"/>
      <family val="2"/>
    </font>
    <font>
      <sz val="12"/>
      <color indexed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9"/>
      <color indexed="10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wrapText="1"/>
    </xf>
    <xf numFmtId="3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49" fontId="1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0" fillId="0" borderId="6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4" xfId="0" applyFont="1" applyBorder="1" applyAlignment="1">
      <alignment horizontal="center" wrapText="1"/>
    </xf>
    <xf numFmtId="2" fontId="8" fillId="0" borderId="4" xfId="0" applyNumberFormat="1" applyFont="1" applyBorder="1" applyAlignment="1" quotePrefix="1">
      <alignment horizontal="center" wrapText="1"/>
    </xf>
    <xf numFmtId="0" fontId="8" fillId="0" borderId="4" xfId="0" applyFont="1" applyBorder="1" applyAlignment="1" quotePrefix="1">
      <alignment horizontal="center" wrapText="1"/>
    </xf>
    <xf numFmtId="0" fontId="8" fillId="0" borderId="19" xfId="0" applyFont="1" applyBorder="1" applyAlignment="1">
      <alignment horizontal="center" wrapText="1"/>
    </xf>
    <xf numFmtId="0" fontId="14" fillId="0" borderId="1" xfId="0" applyFont="1" applyBorder="1" applyAlignment="1">
      <alignment/>
    </xf>
    <xf numFmtId="3" fontId="15" fillId="0" borderId="3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3" fontId="12" fillId="0" borderId="0" xfId="0" applyNumberFormat="1" applyFont="1" applyAlignment="1">
      <alignment/>
    </xf>
    <xf numFmtId="0" fontId="11" fillId="0" borderId="12" xfId="0" applyFont="1" applyBorder="1" applyAlignment="1">
      <alignment/>
    </xf>
    <xf numFmtId="3" fontId="8" fillId="0" borderId="21" xfId="0" applyNumberFormat="1" applyFont="1" applyBorder="1" applyAlignment="1">
      <alignment horizontal="center" wrapText="1"/>
    </xf>
    <xf numFmtId="3" fontId="8" fillId="0" borderId="4" xfId="0" applyNumberFormat="1" applyFont="1" applyBorder="1" applyAlignment="1" quotePrefix="1">
      <alignment horizontal="center" wrapText="1"/>
    </xf>
    <xf numFmtId="3" fontId="8" fillId="0" borderId="22" xfId="0" applyNumberFormat="1" applyFont="1" applyBorder="1" applyAlignment="1">
      <alignment horizontal="center" wrapText="1"/>
    </xf>
    <xf numFmtId="3" fontId="8" fillId="0" borderId="23" xfId="0" applyNumberFormat="1" applyFont="1" applyBorder="1" applyAlignment="1">
      <alignment/>
    </xf>
    <xf numFmtId="0" fontId="8" fillId="0" borderId="22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8" fillId="0" borderId="21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16" fillId="0" borderId="0" xfId="0" applyNumberFormat="1" applyFont="1" applyAlignment="1">
      <alignment horizontal="center" wrapText="1"/>
    </xf>
    <xf numFmtId="3" fontId="1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3" fontId="19" fillId="0" borderId="6" xfId="0" applyNumberFormat="1" applyFont="1" applyBorder="1" applyAlignment="1">
      <alignment/>
    </xf>
    <xf numFmtId="3" fontId="19" fillId="0" borderId="2" xfId="0" applyNumberFormat="1" applyFont="1" applyBorder="1" applyAlignment="1">
      <alignment/>
    </xf>
    <xf numFmtId="0" fontId="19" fillId="0" borderId="0" xfId="0" applyFont="1" applyAlignment="1">
      <alignment/>
    </xf>
    <xf numFmtId="3" fontId="19" fillId="0" borderId="3" xfId="0" applyNumberFormat="1" applyFont="1" applyBorder="1" applyAlignment="1">
      <alignment/>
    </xf>
    <xf numFmtId="0" fontId="20" fillId="0" borderId="1" xfId="0" applyFont="1" applyBorder="1" applyAlignment="1">
      <alignment/>
    </xf>
    <xf numFmtId="3" fontId="20" fillId="0" borderId="6" xfId="0" applyNumberFormat="1" applyFont="1" applyBorder="1" applyAlignment="1">
      <alignment/>
    </xf>
    <xf numFmtId="3" fontId="20" fillId="0" borderId="3" xfId="0" applyNumberFormat="1" applyFont="1" applyBorder="1" applyAlignment="1">
      <alignment/>
    </xf>
    <xf numFmtId="3" fontId="20" fillId="0" borderId="2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14" xfId="0" applyFont="1" applyBorder="1" applyAlignment="1">
      <alignment/>
    </xf>
    <xf numFmtId="3" fontId="20" fillId="0" borderId="27" xfId="0" applyNumberFormat="1" applyFont="1" applyBorder="1" applyAlignment="1">
      <alignment/>
    </xf>
    <xf numFmtId="3" fontId="20" fillId="0" borderId="28" xfId="0" applyNumberFormat="1" applyFont="1" applyBorder="1" applyAlignment="1">
      <alignment/>
    </xf>
    <xf numFmtId="3" fontId="20" fillId="0" borderId="29" xfId="0" applyNumberFormat="1" applyFont="1" applyBorder="1" applyAlignment="1">
      <alignment/>
    </xf>
    <xf numFmtId="0" fontId="19" fillId="0" borderId="3" xfId="0" applyFont="1" applyBorder="1" applyAlignment="1">
      <alignment/>
    </xf>
    <xf numFmtId="0" fontId="19" fillId="0" borderId="2" xfId="0" applyFont="1" applyBorder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19" fillId="0" borderId="14" xfId="0" applyFont="1" applyBorder="1" applyAlignment="1">
      <alignment/>
    </xf>
    <xf numFmtId="0" fontId="19" fillId="0" borderId="20" xfId="0" applyFont="1" applyBorder="1" applyAlignment="1">
      <alignment/>
    </xf>
    <xf numFmtId="3" fontId="20" fillId="0" borderId="17" xfId="0" applyNumberFormat="1" applyFont="1" applyBorder="1" applyAlignment="1">
      <alignment/>
    </xf>
    <xf numFmtId="3" fontId="20" fillId="0" borderId="23" xfId="0" applyNumberFormat="1" applyFont="1" applyBorder="1" applyAlignment="1">
      <alignment/>
    </xf>
    <xf numFmtId="17" fontId="9" fillId="0" borderId="12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ual%20Cashflows\Summary%20per%20Cost%20Centr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nnual%20Cashflows\06%20Civil%20Eng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nnual%20Cashflows\07%20Corp%20Serv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nnual%20Cashflows\08%20Strategic%20Servic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Annual%20Cashflows\02%20Planning%20and%20Environmen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Annual%20Cashflows\10%20Integrated%20Human%20Settlement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Annual%20Cashflows\05%20Community%20Safe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NTHABI~1\LOCALS~1\Temp\SDBIP2008%20&amp;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come%20SDBI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nual%20Cashflows\09%20Financial%20Servic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nual%20Cashflows\04%20Electrical%20Engineer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nual%20Cashflows\06%20Civil%20Engineerin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nual%20Cashflows\03%20SD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nnual%20Cashflows\10%20IH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nnual%20Cashflows\05%20Com%20Safe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 Directorate"/>
      <sheetName val="I&amp;E"/>
      <sheetName val="Per Cost Centre"/>
      <sheetName val="Detail"/>
      <sheetName val="Per Category-Direc"/>
      <sheetName val="Per Category Summary"/>
    </sheetNames>
    <sheetDataSet>
      <sheetData sheetId="0">
        <row r="5">
          <cell r="C5">
            <v>2823724</v>
          </cell>
          <cell r="D5">
            <v>460657.646</v>
          </cell>
          <cell r="E5">
            <v>471998.466</v>
          </cell>
          <cell r="F5">
            <v>469901.636</v>
          </cell>
          <cell r="G5">
            <v>485144.296</v>
          </cell>
          <cell r="H5">
            <v>488696.136</v>
          </cell>
          <cell r="I5">
            <v>712666.296</v>
          </cell>
          <cell r="J5">
            <v>458158.966</v>
          </cell>
          <cell r="K5">
            <v>484963.12599999993</v>
          </cell>
          <cell r="L5">
            <v>480403.856</v>
          </cell>
          <cell r="M5">
            <v>469943.186</v>
          </cell>
          <cell r="N5">
            <v>472962.65599999996</v>
          </cell>
          <cell r="O5">
            <v>-2631772.484</v>
          </cell>
        </row>
        <row r="6">
          <cell r="C6">
            <v>9361644</v>
          </cell>
          <cell r="D6">
            <v>716391.5</v>
          </cell>
          <cell r="E6">
            <v>716391.5</v>
          </cell>
          <cell r="F6">
            <v>716391.5</v>
          </cell>
          <cell r="G6">
            <v>716391.5</v>
          </cell>
          <cell r="H6">
            <v>1210177.5</v>
          </cell>
          <cell r="I6">
            <v>816576.5</v>
          </cell>
          <cell r="J6">
            <v>716391.5</v>
          </cell>
          <cell r="K6">
            <v>716391.5</v>
          </cell>
          <cell r="L6">
            <v>716391.5</v>
          </cell>
          <cell r="M6">
            <v>716391.5</v>
          </cell>
          <cell r="N6">
            <v>716391.5</v>
          </cell>
          <cell r="O6">
            <v>887366.5</v>
          </cell>
        </row>
        <row r="7">
          <cell r="C7">
            <v>36932698</v>
          </cell>
          <cell r="D7">
            <v>3591608.3299999987</v>
          </cell>
          <cell r="E7">
            <v>3340137.1709090904</v>
          </cell>
          <cell r="F7">
            <v>3332547.420909091</v>
          </cell>
          <cell r="G7">
            <v>3673956.17090909</v>
          </cell>
          <cell r="H7">
            <v>4550841.17090909</v>
          </cell>
          <cell r="I7">
            <v>3226237.920909091</v>
          </cell>
          <cell r="J7">
            <v>3267910.420909091</v>
          </cell>
          <cell r="K7">
            <v>3224116.170909091</v>
          </cell>
          <cell r="L7">
            <v>3326035.170909091</v>
          </cell>
          <cell r="M7">
            <v>3370957.1709090904</v>
          </cell>
          <cell r="N7">
            <v>3276139.170909091</v>
          </cell>
          <cell r="O7">
            <v>-1247788.3623909086</v>
          </cell>
        </row>
        <row r="8">
          <cell r="C8">
            <v>156845606</v>
          </cell>
          <cell r="D8">
            <v>11726558.833333332</v>
          </cell>
          <cell r="E8">
            <v>13122818.833333332</v>
          </cell>
          <cell r="F8">
            <v>9132428.833333332</v>
          </cell>
          <cell r="G8">
            <v>9222505.833333334</v>
          </cell>
          <cell r="H8">
            <v>7902011.833333334</v>
          </cell>
          <cell r="I8">
            <v>13470489.333333332</v>
          </cell>
          <cell r="J8">
            <v>37061377.833333336</v>
          </cell>
          <cell r="K8">
            <v>8536148.833333334</v>
          </cell>
          <cell r="L8">
            <v>8361428.833333334</v>
          </cell>
          <cell r="M8">
            <v>9256548.833333334</v>
          </cell>
          <cell r="N8">
            <v>8455858.833333334</v>
          </cell>
          <cell r="O8">
            <v>20597429.333333336</v>
          </cell>
        </row>
        <row r="9">
          <cell r="C9">
            <v>60845423</v>
          </cell>
          <cell r="D9">
            <v>5813131.416666667</v>
          </cell>
          <cell r="E9">
            <v>5335659.416666667</v>
          </cell>
          <cell r="F9">
            <v>5962723.416666666</v>
          </cell>
          <cell r="G9">
            <v>5490349.416666667</v>
          </cell>
          <cell r="H9">
            <v>6338742.416666666</v>
          </cell>
          <cell r="I9">
            <v>5516034.916666667</v>
          </cell>
          <cell r="J9">
            <v>5281943.416666667</v>
          </cell>
          <cell r="K9">
            <v>5242195.416666667</v>
          </cell>
          <cell r="L9">
            <v>5225296.416666667</v>
          </cell>
          <cell r="M9">
            <v>5324839.416666667</v>
          </cell>
          <cell r="N9">
            <v>5159323.416666667</v>
          </cell>
          <cell r="O9">
            <v>155183.91666666698</v>
          </cell>
        </row>
        <row r="10">
          <cell r="C10">
            <v>134272455</v>
          </cell>
          <cell r="D10">
            <v>10208717.416666668</v>
          </cell>
          <cell r="E10">
            <v>9734166.083333334</v>
          </cell>
          <cell r="F10">
            <v>9737491.083333334</v>
          </cell>
          <cell r="G10">
            <v>9694306.083333334</v>
          </cell>
          <cell r="H10">
            <v>10472869.416666668</v>
          </cell>
          <cell r="I10">
            <v>18574481.583333332</v>
          </cell>
          <cell r="J10">
            <v>10478252.75</v>
          </cell>
          <cell r="K10">
            <v>10620505.75</v>
          </cell>
          <cell r="L10">
            <v>10663883.75</v>
          </cell>
          <cell r="M10">
            <v>10278968.75</v>
          </cell>
          <cell r="N10">
            <v>9489151.75</v>
          </cell>
          <cell r="O10">
            <v>14319660.583333332</v>
          </cell>
        </row>
        <row r="11">
          <cell r="C11">
            <v>37935298</v>
          </cell>
          <cell r="D11">
            <v>4554054.303333334</v>
          </cell>
          <cell r="E11">
            <v>4476021.133333334</v>
          </cell>
          <cell r="F11">
            <v>5653859.523333333</v>
          </cell>
          <cell r="G11">
            <v>4458708.973333334</v>
          </cell>
          <cell r="H11">
            <v>5465211.113333333</v>
          </cell>
          <cell r="I11">
            <v>5327285.973333334</v>
          </cell>
          <cell r="J11">
            <v>4414020.973333334</v>
          </cell>
          <cell r="K11">
            <v>4449321.973333334</v>
          </cell>
          <cell r="L11">
            <v>5330282.973333334</v>
          </cell>
          <cell r="M11">
            <v>4440791.473333334</v>
          </cell>
          <cell r="N11">
            <v>4615432.973333334</v>
          </cell>
          <cell r="O11">
            <v>-15249693.426666668</v>
          </cell>
        </row>
        <row r="12">
          <cell r="C12">
            <v>7468888</v>
          </cell>
          <cell r="D12">
            <v>754340.1866666666</v>
          </cell>
          <cell r="E12">
            <v>923580.1866666668</v>
          </cell>
          <cell r="F12">
            <v>1668354.1866666668</v>
          </cell>
          <cell r="G12">
            <v>952130.1866666668</v>
          </cell>
          <cell r="H12">
            <v>1170579.1866666668</v>
          </cell>
          <cell r="I12">
            <v>797888.6866666665</v>
          </cell>
          <cell r="J12">
            <v>644449.1866666666</v>
          </cell>
          <cell r="K12">
            <v>690791.1866666666</v>
          </cell>
          <cell r="L12">
            <v>865855.1866666668</v>
          </cell>
          <cell r="M12">
            <v>730575.1866666666</v>
          </cell>
          <cell r="N12">
            <v>725534.4866666668</v>
          </cell>
          <cell r="O12">
            <v>-2455189.473333333</v>
          </cell>
        </row>
        <row r="13">
          <cell r="C13">
            <v>63243783</v>
          </cell>
          <cell r="D13">
            <v>9803697.333333332</v>
          </cell>
          <cell r="E13">
            <v>1870373.0606060608</v>
          </cell>
          <cell r="F13">
            <v>2465190.0606060605</v>
          </cell>
          <cell r="G13">
            <v>1912267.0606060608</v>
          </cell>
          <cell r="H13">
            <v>3081603.0606060596</v>
          </cell>
          <cell r="I13">
            <v>18684620.060606062</v>
          </cell>
          <cell r="J13">
            <v>1869970.0606060608</v>
          </cell>
          <cell r="K13">
            <v>1869970.0606060608</v>
          </cell>
          <cell r="L13">
            <v>2444970.0606060605</v>
          </cell>
          <cell r="M13">
            <v>1869970.0606060608</v>
          </cell>
          <cell r="N13">
            <v>1969970.0606060608</v>
          </cell>
          <cell r="O13">
            <v>15401182.060606059</v>
          </cell>
        </row>
        <row r="14">
          <cell r="C14">
            <v>17023271</v>
          </cell>
          <cell r="D14">
            <v>1229855.3633333333</v>
          </cell>
          <cell r="E14">
            <v>989841.2633333333</v>
          </cell>
          <cell r="F14">
            <v>1111468.7633333334</v>
          </cell>
          <cell r="G14">
            <v>1130571.8633333335</v>
          </cell>
          <cell r="H14">
            <v>1297399.7633333332</v>
          </cell>
          <cell r="I14">
            <v>1534299.8633333333</v>
          </cell>
          <cell r="J14">
            <v>1084611.8633333333</v>
          </cell>
          <cell r="K14">
            <v>1005441.2633333333</v>
          </cell>
          <cell r="L14">
            <v>992342.8633333334</v>
          </cell>
          <cell r="M14">
            <v>1065786.2633333332</v>
          </cell>
          <cell r="N14">
            <v>999987.8633333334</v>
          </cell>
          <cell r="O14">
            <v>4581663.563333333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C23">
            <v>-3815350</v>
          </cell>
          <cell r="D23">
            <v>-317930.8333333334</v>
          </cell>
          <cell r="E23">
            <v>-317930.8333333334</v>
          </cell>
          <cell r="F23">
            <v>-318110.8333333334</v>
          </cell>
          <cell r="G23">
            <v>-317930.8333333334</v>
          </cell>
          <cell r="H23">
            <v>-317930.8333333334</v>
          </cell>
          <cell r="I23">
            <v>-317930.8333333334</v>
          </cell>
          <cell r="J23">
            <v>-317930.8333333334</v>
          </cell>
          <cell r="K23">
            <v>-317930.8333333334</v>
          </cell>
          <cell r="L23">
            <v>-317930.8333333334</v>
          </cell>
          <cell r="M23">
            <v>-317930.8333333334</v>
          </cell>
          <cell r="N23">
            <v>-317930.8333333334</v>
          </cell>
          <cell r="O23">
            <v>-317930.8333333334</v>
          </cell>
          <cell r="P23">
            <v>-3815350</v>
          </cell>
        </row>
        <row r="24">
          <cell r="C24">
            <v>-9143630</v>
          </cell>
          <cell r="D24">
            <v>-761846.8333333334</v>
          </cell>
          <cell r="E24">
            <v>-761846.8333333334</v>
          </cell>
          <cell r="F24">
            <v>-761846.8333333334</v>
          </cell>
          <cell r="G24">
            <v>-761846.8333333334</v>
          </cell>
          <cell r="H24">
            <v>-761846.8333333334</v>
          </cell>
          <cell r="I24">
            <v>-762176.8333333334</v>
          </cell>
          <cell r="J24">
            <v>-761846.8333333334</v>
          </cell>
          <cell r="K24">
            <v>-761846.8333333334</v>
          </cell>
          <cell r="L24">
            <v>-761846.8333333334</v>
          </cell>
          <cell r="M24">
            <v>-761846.8333333334</v>
          </cell>
          <cell r="N24">
            <v>-761846.8333333334</v>
          </cell>
          <cell r="O24">
            <v>-762984.8333333334</v>
          </cell>
          <cell r="P24">
            <v>-9143630</v>
          </cell>
        </row>
        <row r="25">
          <cell r="C25">
            <v>-174989984</v>
          </cell>
          <cell r="D25">
            <v>-14587245</v>
          </cell>
          <cell r="E25">
            <v>-14582047</v>
          </cell>
          <cell r="F25">
            <v>-14582047</v>
          </cell>
          <cell r="G25">
            <v>-14582047</v>
          </cell>
          <cell r="H25">
            <v>-14582048</v>
          </cell>
          <cell r="I25">
            <v>-14582048</v>
          </cell>
          <cell r="J25">
            <v>-14582230</v>
          </cell>
          <cell r="K25">
            <v>-14582048</v>
          </cell>
          <cell r="L25">
            <v>-14582048</v>
          </cell>
          <cell r="M25">
            <v>-14582048</v>
          </cell>
          <cell r="N25">
            <v>-14582048</v>
          </cell>
          <cell r="O25">
            <v>-14582080</v>
          </cell>
          <cell r="P25">
            <v>-174989984</v>
          </cell>
        </row>
        <row r="26">
          <cell r="C26">
            <v>-41439990</v>
          </cell>
          <cell r="D26">
            <v>-3449706.5</v>
          </cell>
          <cell r="E26">
            <v>-3450776.5</v>
          </cell>
          <cell r="F26">
            <v>-3462201.5</v>
          </cell>
          <cell r="G26">
            <v>-3414524.5</v>
          </cell>
          <cell r="H26">
            <v>-3482461.5</v>
          </cell>
          <cell r="I26">
            <v>-2756004.5</v>
          </cell>
          <cell r="J26">
            <v>-4069031.5</v>
          </cell>
          <cell r="K26">
            <v>-3531781.5</v>
          </cell>
          <cell r="L26">
            <v>-3438351.5</v>
          </cell>
          <cell r="M26">
            <v>-3492656.5</v>
          </cell>
          <cell r="N26">
            <v>-3441947.5</v>
          </cell>
          <cell r="O26">
            <v>-3450546.5</v>
          </cell>
          <cell r="P26">
            <v>-41439990</v>
          </cell>
        </row>
        <row r="27">
          <cell r="C27">
            <v>-120801591</v>
          </cell>
          <cell r="D27">
            <v>-32349405.499999996</v>
          </cell>
          <cell r="E27">
            <v>-8041085.5</v>
          </cell>
          <cell r="F27">
            <v>-8041085.5</v>
          </cell>
          <cell r="G27">
            <v>-8041085.5</v>
          </cell>
          <cell r="H27">
            <v>-8041085.5</v>
          </cell>
          <cell r="I27">
            <v>-8041265.5</v>
          </cell>
          <cell r="J27">
            <v>-8041150.5</v>
          </cell>
          <cell r="K27">
            <v>-8041085.5</v>
          </cell>
          <cell r="L27">
            <v>-8041085.5</v>
          </cell>
          <cell r="M27">
            <v>-8041085.5</v>
          </cell>
          <cell r="N27">
            <v>-8041085.5</v>
          </cell>
          <cell r="O27">
            <v>-8041085.5</v>
          </cell>
          <cell r="P27">
            <v>-120801591</v>
          </cell>
        </row>
        <row r="28">
          <cell r="C28">
            <v>-4094716</v>
          </cell>
          <cell r="D28">
            <v>-68510</v>
          </cell>
          <cell r="E28">
            <v>-68510</v>
          </cell>
          <cell r="F28">
            <v>-68510</v>
          </cell>
          <cell r="G28">
            <v>-68510</v>
          </cell>
          <cell r="H28">
            <v>-68510</v>
          </cell>
          <cell r="I28">
            <v>-68510</v>
          </cell>
          <cell r="J28">
            <v>-68510</v>
          </cell>
          <cell r="K28">
            <v>-68510</v>
          </cell>
          <cell r="L28">
            <v>-68510</v>
          </cell>
          <cell r="M28">
            <v>-68510</v>
          </cell>
          <cell r="N28">
            <v>-68510</v>
          </cell>
          <cell r="O28">
            <v>-3341106</v>
          </cell>
          <cell r="P28">
            <v>-4094716</v>
          </cell>
        </row>
        <row r="29">
          <cell r="C29">
            <v>-120180</v>
          </cell>
          <cell r="D29">
            <v>0</v>
          </cell>
          <cell r="E29">
            <v>0</v>
          </cell>
          <cell r="F29">
            <v>-30000</v>
          </cell>
          <cell r="G29">
            <v>0</v>
          </cell>
          <cell r="H29">
            <v>0</v>
          </cell>
          <cell r="I29">
            <v>-30180</v>
          </cell>
          <cell r="J29">
            <v>0</v>
          </cell>
          <cell r="K29">
            <v>-30000</v>
          </cell>
          <cell r="L29">
            <v>0</v>
          </cell>
          <cell r="M29">
            <v>0</v>
          </cell>
          <cell r="N29">
            <v>0</v>
          </cell>
          <cell r="O29">
            <v>-30000</v>
          </cell>
          <cell r="P29">
            <v>-120180</v>
          </cell>
        </row>
        <row r="30">
          <cell r="C30">
            <v>-161758626</v>
          </cell>
          <cell r="D30">
            <v>-124018598.41666666</v>
          </cell>
          <cell r="E30">
            <v>-1732530.4166666665</v>
          </cell>
          <cell r="F30">
            <v>-1732530.4166666665</v>
          </cell>
          <cell r="G30">
            <v>-2082530.4166666665</v>
          </cell>
          <cell r="H30">
            <v>-1782530.4166666665</v>
          </cell>
          <cell r="I30">
            <v>-7860186.516666667</v>
          </cell>
          <cell r="J30">
            <v>-1701706.5166666664</v>
          </cell>
          <cell r="K30">
            <v>-1701706.5166666664</v>
          </cell>
          <cell r="L30">
            <v>-7232706.516666667</v>
          </cell>
          <cell r="M30">
            <v>-1701706.5166666664</v>
          </cell>
          <cell r="N30">
            <v>-1701706.5166666664</v>
          </cell>
          <cell r="O30">
            <v>-8510186.516666666</v>
          </cell>
          <cell r="P30">
            <v>-161758625.70000002</v>
          </cell>
        </row>
        <row r="31">
          <cell r="C31">
            <v>-10588723</v>
          </cell>
          <cell r="D31">
            <v>-749571.4099999999</v>
          </cell>
          <cell r="E31">
            <v>-749571.4099999999</v>
          </cell>
          <cell r="F31">
            <v>-749572.4099999999</v>
          </cell>
          <cell r="G31">
            <v>-755312.4099999999</v>
          </cell>
          <cell r="H31">
            <v>-755312.4099999999</v>
          </cell>
          <cell r="I31">
            <v>-755312.4099999999</v>
          </cell>
          <cell r="J31">
            <v>-755312.4099999999</v>
          </cell>
          <cell r="K31">
            <v>-755312.4099999999</v>
          </cell>
          <cell r="L31">
            <v>-755312.4099999999</v>
          </cell>
          <cell r="M31">
            <v>-755310.4099999999</v>
          </cell>
          <cell r="N31">
            <v>-755310.4099999999</v>
          </cell>
          <cell r="O31">
            <v>-2297508.41</v>
          </cell>
          <cell r="P31">
            <v>-10588722.920000002</v>
          </cell>
        </row>
      </sheetData>
      <sheetData sheetId="4">
        <row r="5">
          <cell r="B5">
            <v>2412963</v>
          </cell>
          <cell r="C5">
            <v>181041.59999999998</v>
          </cell>
          <cell r="D5">
            <v>181041.59999999998</v>
          </cell>
          <cell r="E5">
            <v>181041.59999999998</v>
          </cell>
          <cell r="F5">
            <v>181041.59999999998</v>
          </cell>
          <cell r="G5">
            <v>201021.59999999998</v>
          </cell>
          <cell r="H5">
            <v>401521.6</v>
          </cell>
          <cell r="I5">
            <v>181041.59999999998</v>
          </cell>
          <cell r="J5">
            <v>181041.59999999998</v>
          </cell>
          <cell r="K5">
            <v>181042.49</v>
          </cell>
          <cell r="L5">
            <v>181042.49</v>
          </cell>
          <cell r="M5">
            <v>181042.49</v>
          </cell>
          <cell r="N5">
            <v>181042.49</v>
          </cell>
          <cell r="O5">
            <v>2412962.76</v>
          </cell>
        </row>
        <row r="6">
          <cell r="B6">
            <v>3648697</v>
          </cell>
          <cell r="C6">
            <v>278881.386</v>
          </cell>
          <cell r="D6">
            <v>290222.206</v>
          </cell>
          <cell r="E6">
            <v>288125.376</v>
          </cell>
          <cell r="F6">
            <v>303368.03599999996</v>
          </cell>
          <cell r="G6">
            <v>286939.876</v>
          </cell>
          <cell r="H6">
            <v>343044.706</v>
          </cell>
          <cell r="I6">
            <v>276382.376</v>
          </cell>
          <cell r="J6">
            <v>303186.53599999996</v>
          </cell>
          <cell r="K6">
            <v>298626.376</v>
          </cell>
          <cell r="L6">
            <v>288165.706</v>
          </cell>
          <cell r="M6">
            <v>291185.176</v>
          </cell>
          <cell r="N6">
            <v>400569.33599999995</v>
          </cell>
          <cell r="O6">
            <v>3648697.0919999997</v>
          </cell>
        </row>
        <row r="7">
          <cell r="B7">
            <v>8820</v>
          </cell>
          <cell r="C7">
            <v>734.66</v>
          </cell>
          <cell r="D7">
            <v>734.66</v>
          </cell>
          <cell r="E7">
            <v>734.66</v>
          </cell>
          <cell r="F7">
            <v>734.66</v>
          </cell>
          <cell r="G7">
            <v>734.66</v>
          </cell>
          <cell r="H7">
            <v>734.9899999999999</v>
          </cell>
          <cell r="I7">
            <v>734.9899999999999</v>
          </cell>
          <cell r="J7">
            <v>734.9899999999999</v>
          </cell>
          <cell r="K7">
            <v>734.9899999999999</v>
          </cell>
          <cell r="L7">
            <v>734.9899999999999</v>
          </cell>
          <cell r="M7">
            <v>734.9899999999999</v>
          </cell>
          <cell r="N7">
            <v>736.66</v>
          </cell>
          <cell r="O7">
            <v>8819.9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-3181486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-3181485.7</v>
          </cell>
          <cell r="O9">
            <v>-3181485.7</v>
          </cell>
        </row>
        <row r="17">
          <cell r="B17">
            <v>-65270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-32635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-32635.27</v>
          </cell>
          <cell r="O17">
            <v>-65270.270000000004</v>
          </cell>
        </row>
        <row r="22">
          <cell r="B22">
            <v>10542920</v>
          </cell>
          <cell r="C22">
            <v>837427.8333333333</v>
          </cell>
          <cell r="D22">
            <v>837427.8333333333</v>
          </cell>
          <cell r="E22">
            <v>837427.8333333333</v>
          </cell>
          <cell r="F22">
            <v>837427.8333333333</v>
          </cell>
          <cell r="G22">
            <v>1331213.8333333335</v>
          </cell>
          <cell r="H22">
            <v>837427.8333333333</v>
          </cell>
          <cell r="I22">
            <v>837427.8333333333</v>
          </cell>
          <cell r="J22">
            <v>837427.8333333333</v>
          </cell>
          <cell r="K22">
            <v>837427.8333333333</v>
          </cell>
          <cell r="L22">
            <v>837427.8333333333</v>
          </cell>
          <cell r="M22">
            <v>837427.8333333333</v>
          </cell>
          <cell r="N22">
            <v>837427.8333333333</v>
          </cell>
          <cell r="O22">
            <v>10542920</v>
          </cell>
        </row>
        <row r="23">
          <cell r="B23">
            <v>6329354</v>
          </cell>
          <cell r="C23">
            <v>130818.33333333333</v>
          </cell>
          <cell r="D23">
            <v>130818.33333333333</v>
          </cell>
          <cell r="E23">
            <v>130818.33333333333</v>
          </cell>
          <cell r="F23">
            <v>130818.33333333333</v>
          </cell>
          <cell r="G23">
            <v>130818.33333333333</v>
          </cell>
          <cell r="H23">
            <v>2478545.3333333335</v>
          </cell>
          <cell r="I23">
            <v>130818.33333333333</v>
          </cell>
          <cell r="J23">
            <v>130818.33333333333</v>
          </cell>
          <cell r="K23">
            <v>130818.33333333333</v>
          </cell>
          <cell r="L23">
            <v>130818.33333333333</v>
          </cell>
          <cell r="M23">
            <v>130818.33333333333</v>
          </cell>
          <cell r="N23">
            <v>2542625.3333333335</v>
          </cell>
          <cell r="O23">
            <v>6329354</v>
          </cell>
        </row>
        <row r="24">
          <cell r="B24">
            <v>63540</v>
          </cell>
          <cell r="C24">
            <v>5295</v>
          </cell>
          <cell r="D24">
            <v>5295</v>
          </cell>
          <cell r="E24">
            <v>5295</v>
          </cell>
          <cell r="F24">
            <v>5295</v>
          </cell>
          <cell r="G24">
            <v>5295</v>
          </cell>
          <cell r="H24">
            <v>5295</v>
          </cell>
          <cell r="I24">
            <v>5295</v>
          </cell>
          <cell r="J24">
            <v>5295</v>
          </cell>
          <cell r="K24">
            <v>5295</v>
          </cell>
          <cell r="L24">
            <v>5295</v>
          </cell>
          <cell r="M24">
            <v>5295</v>
          </cell>
          <cell r="N24">
            <v>5295</v>
          </cell>
          <cell r="O24">
            <v>63540</v>
          </cell>
        </row>
        <row r="25">
          <cell r="B25">
            <v>21500</v>
          </cell>
          <cell r="C25">
            <v>1791.6666666666667</v>
          </cell>
          <cell r="D25">
            <v>1791.6666666666667</v>
          </cell>
          <cell r="E25">
            <v>1791.6666666666667</v>
          </cell>
          <cell r="F25">
            <v>1791.6666666666667</v>
          </cell>
          <cell r="G25">
            <v>1791.6666666666667</v>
          </cell>
          <cell r="H25">
            <v>1791.6666666666667</v>
          </cell>
          <cell r="I25">
            <v>1791.6666666666667</v>
          </cell>
          <cell r="J25">
            <v>1791.6666666666667</v>
          </cell>
          <cell r="K25">
            <v>1791.6666666666667</v>
          </cell>
          <cell r="L25">
            <v>1791.6666666666667</v>
          </cell>
          <cell r="M25">
            <v>1791.6666666666667</v>
          </cell>
          <cell r="N25">
            <v>1791.6666666666667</v>
          </cell>
          <cell r="O25">
            <v>21500</v>
          </cell>
        </row>
        <row r="26">
          <cell r="B26">
            <v>6710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6710</v>
          </cell>
          <cell r="O26">
            <v>6710</v>
          </cell>
        </row>
        <row r="27">
          <cell r="B27">
            <v>-3107296</v>
          </cell>
          <cell r="C27">
            <v>-258941.33333333334</v>
          </cell>
          <cell r="D27">
            <v>-258941.33333333334</v>
          </cell>
          <cell r="E27">
            <v>-258941.33333333334</v>
          </cell>
          <cell r="F27">
            <v>-258941.33333333334</v>
          </cell>
          <cell r="G27">
            <v>-258941.33333333334</v>
          </cell>
          <cell r="H27">
            <v>-258941.33333333334</v>
          </cell>
          <cell r="I27">
            <v>-258941.33333333334</v>
          </cell>
          <cell r="J27">
            <v>-258941.33333333334</v>
          </cell>
          <cell r="K27">
            <v>-258941.33333333334</v>
          </cell>
          <cell r="L27">
            <v>-258941.33333333334</v>
          </cell>
          <cell r="M27">
            <v>-258941.33333333334</v>
          </cell>
          <cell r="N27">
            <v>-258941.33333333334</v>
          </cell>
          <cell r="O27">
            <v>-3107296.0000000005</v>
          </cell>
        </row>
        <row r="30">
          <cell r="B30">
            <v>-3815350</v>
          </cell>
          <cell r="C30">
            <v>-317930.8333333334</v>
          </cell>
          <cell r="D30">
            <v>-317930.8333333334</v>
          </cell>
          <cell r="E30">
            <v>-318110.8333333334</v>
          </cell>
          <cell r="F30">
            <v>-317930.8333333334</v>
          </cell>
          <cell r="G30">
            <v>-317930.8333333334</v>
          </cell>
          <cell r="H30">
            <v>-317930.8333333334</v>
          </cell>
          <cell r="I30">
            <v>-317930.8333333334</v>
          </cell>
          <cell r="J30">
            <v>-317930.8333333334</v>
          </cell>
          <cell r="K30">
            <v>-317930.8333333334</v>
          </cell>
          <cell r="L30">
            <v>-317930.8333333334</v>
          </cell>
          <cell r="M30">
            <v>-317930.8333333334</v>
          </cell>
          <cell r="N30">
            <v>-317930.8333333334</v>
          </cell>
          <cell r="O30">
            <v>-3815350</v>
          </cell>
        </row>
        <row r="35">
          <cell r="B35">
            <v>-4495084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-2247542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-2247542</v>
          </cell>
          <cell r="O35">
            <v>-4495084</v>
          </cell>
        </row>
        <row r="40">
          <cell r="B40">
            <v>25990737</v>
          </cell>
          <cell r="C40">
            <v>2084195.2466666664</v>
          </cell>
          <cell r="D40">
            <v>2062641.2466666664</v>
          </cell>
          <cell r="E40">
            <v>2061741.2466666664</v>
          </cell>
          <cell r="F40">
            <v>2126926.2466666666</v>
          </cell>
          <cell r="G40">
            <v>3125267.2466666675</v>
          </cell>
          <cell r="H40">
            <v>2157728.2466666666</v>
          </cell>
          <cell r="I40">
            <v>2061741.2466666664</v>
          </cell>
          <cell r="J40">
            <v>2062641.2466666664</v>
          </cell>
          <cell r="K40">
            <v>2061741.2466666664</v>
          </cell>
          <cell r="L40">
            <v>2061741.2466666664</v>
          </cell>
          <cell r="M40">
            <v>2062646.2466666664</v>
          </cell>
          <cell r="N40">
            <v>2061726.2466666664</v>
          </cell>
          <cell r="O40">
            <v>25990736.96</v>
          </cell>
        </row>
        <row r="41">
          <cell r="B41">
            <v>11595315</v>
          </cell>
          <cell r="C41">
            <v>653438.2500000001</v>
          </cell>
          <cell r="D41">
            <v>599826.0000000003</v>
          </cell>
          <cell r="E41">
            <v>551547.2500000003</v>
          </cell>
          <cell r="F41">
            <v>943756.9999999995</v>
          </cell>
          <cell r="G41">
            <v>622339.0000000002</v>
          </cell>
          <cell r="H41">
            <v>2500400.749999999</v>
          </cell>
          <cell r="I41">
            <v>632800.2500000002</v>
          </cell>
          <cell r="J41">
            <v>574629.0000000003</v>
          </cell>
          <cell r="K41">
            <v>606117.0000000002</v>
          </cell>
          <cell r="L41">
            <v>637968.0000000002</v>
          </cell>
          <cell r="M41">
            <v>575273.0000000002</v>
          </cell>
          <cell r="N41">
            <v>2697219.466699999</v>
          </cell>
          <cell r="O41">
            <v>11595314.9667</v>
          </cell>
        </row>
        <row r="42">
          <cell r="B42">
            <v>9550590</v>
          </cell>
          <cell r="C42">
            <v>1006837.8333333335</v>
          </cell>
          <cell r="D42">
            <v>830532.9242424244</v>
          </cell>
          <cell r="E42">
            <v>872121.9242424243</v>
          </cell>
          <cell r="F42">
            <v>756135.9242424242</v>
          </cell>
          <cell r="G42">
            <v>956097.9242424244</v>
          </cell>
          <cell r="H42">
            <v>561843.9242424241</v>
          </cell>
          <cell r="I42">
            <v>726231.9242424242</v>
          </cell>
          <cell r="J42">
            <v>739708.9242424242</v>
          </cell>
          <cell r="K42">
            <v>811039.9242424243</v>
          </cell>
          <cell r="L42">
            <v>824110.9242424243</v>
          </cell>
          <cell r="M42">
            <v>791082.9242424243</v>
          </cell>
          <cell r="N42">
            <v>674844.9242424242</v>
          </cell>
          <cell r="O42">
            <v>9550590</v>
          </cell>
        </row>
        <row r="43">
          <cell r="B43">
            <v>28740</v>
          </cell>
          <cell r="C43">
            <v>2395.3333333333335</v>
          </cell>
          <cell r="D43">
            <v>2395.3333333333335</v>
          </cell>
          <cell r="E43">
            <v>2395.3333333333335</v>
          </cell>
          <cell r="F43">
            <v>2395.3333333333335</v>
          </cell>
          <cell r="G43">
            <v>2395.3333333333335</v>
          </cell>
          <cell r="H43">
            <v>2395.3333333333335</v>
          </cell>
          <cell r="I43">
            <v>2395.3333333333335</v>
          </cell>
          <cell r="J43">
            <v>2395.3333333333335</v>
          </cell>
          <cell r="K43">
            <v>2395.3333333333335</v>
          </cell>
          <cell r="L43">
            <v>2395.3333333333335</v>
          </cell>
          <cell r="M43">
            <v>2395.3333333333335</v>
          </cell>
          <cell r="N43">
            <v>2391.3333333333335</v>
          </cell>
          <cell r="O43">
            <v>28740</v>
          </cell>
        </row>
        <row r="44">
          <cell r="B44">
            <v>679110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679110</v>
          </cell>
          <cell r="O44">
            <v>679110</v>
          </cell>
        </row>
        <row r="45">
          <cell r="B45">
            <v>-7230050</v>
          </cell>
          <cell r="C45">
            <v>-155258.3333333333</v>
          </cell>
          <cell r="D45">
            <v>-155258.3333333333</v>
          </cell>
          <cell r="E45">
            <v>-155258.3333333333</v>
          </cell>
          <cell r="F45">
            <v>-155258.3333333333</v>
          </cell>
          <cell r="G45">
            <v>-155258.3333333333</v>
          </cell>
          <cell r="H45">
            <v>-155258.3333333333</v>
          </cell>
          <cell r="I45">
            <v>-155258.3333333333</v>
          </cell>
          <cell r="J45">
            <v>-155258.3333333333</v>
          </cell>
          <cell r="K45">
            <v>-155258.3333333333</v>
          </cell>
          <cell r="L45">
            <v>-155258.3333333333</v>
          </cell>
          <cell r="M45">
            <v>-155258.3333333333</v>
          </cell>
          <cell r="N45">
            <v>-5522208.333333335</v>
          </cell>
          <cell r="O45">
            <v>-7230050</v>
          </cell>
        </row>
        <row r="48">
          <cell r="B48">
            <v>-9143630</v>
          </cell>
          <cell r="C48">
            <v>-761846.8333333334</v>
          </cell>
          <cell r="D48">
            <v>-761846.8333333334</v>
          </cell>
          <cell r="E48">
            <v>-761846.8333333334</v>
          </cell>
          <cell r="F48">
            <v>-761846.8333333334</v>
          </cell>
          <cell r="G48">
            <v>-761846.8333333334</v>
          </cell>
          <cell r="H48">
            <v>-762176.8333333334</v>
          </cell>
          <cell r="I48">
            <v>-761846.8333333334</v>
          </cell>
          <cell r="J48">
            <v>-761846.8333333334</v>
          </cell>
          <cell r="K48">
            <v>-761846.8333333334</v>
          </cell>
          <cell r="L48">
            <v>-761846.8333333334</v>
          </cell>
          <cell r="M48">
            <v>-761846.8333333334</v>
          </cell>
          <cell r="N48">
            <v>-762984.8333333334</v>
          </cell>
          <cell r="O48">
            <v>-9143630</v>
          </cell>
        </row>
        <row r="53">
          <cell r="B53">
            <v>-3681744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-1840872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-1840872</v>
          </cell>
          <cell r="O53">
            <v>-3681744</v>
          </cell>
        </row>
        <row r="58">
          <cell r="B58">
            <v>12452040</v>
          </cell>
          <cell r="C58">
            <v>1037669.9999999998</v>
          </cell>
          <cell r="D58">
            <v>1037669.9999999998</v>
          </cell>
          <cell r="E58">
            <v>1037669.9999999998</v>
          </cell>
          <cell r="F58">
            <v>1037669.9999999998</v>
          </cell>
          <cell r="G58">
            <v>1037669.9999999998</v>
          </cell>
          <cell r="H58">
            <v>1037669.9999999998</v>
          </cell>
          <cell r="I58">
            <v>1037669.9999999998</v>
          </cell>
          <cell r="J58">
            <v>1037669.9999999998</v>
          </cell>
          <cell r="K58">
            <v>1037669.9999999998</v>
          </cell>
          <cell r="L58">
            <v>1037669.9999999998</v>
          </cell>
          <cell r="M58">
            <v>1037669.9999999998</v>
          </cell>
          <cell r="N58">
            <v>1037669.9999999998</v>
          </cell>
          <cell r="O58">
            <v>12452040</v>
          </cell>
        </row>
        <row r="59">
          <cell r="B59">
            <v>133031693</v>
          </cell>
          <cell r="C59">
            <v>10391278</v>
          </cell>
          <cell r="D59">
            <v>11811938</v>
          </cell>
          <cell r="E59">
            <v>7714488</v>
          </cell>
          <cell r="F59">
            <v>7831625</v>
          </cell>
          <cell r="G59">
            <v>6495431</v>
          </cell>
          <cell r="H59">
            <v>9219317</v>
          </cell>
          <cell r="I59">
            <v>35740577</v>
          </cell>
          <cell r="J59">
            <v>7089618</v>
          </cell>
          <cell r="K59">
            <v>7047948</v>
          </cell>
          <cell r="L59">
            <v>7860108</v>
          </cell>
          <cell r="M59">
            <v>7025958</v>
          </cell>
          <cell r="N59">
            <v>14803407</v>
          </cell>
          <cell r="O59">
            <v>133031693</v>
          </cell>
        </row>
        <row r="60">
          <cell r="B60">
            <v>3597910</v>
          </cell>
          <cell r="C60">
            <v>268766.6666666667</v>
          </cell>
          <cell r="D60">
            <v>244366.6666666667</v>
          </cell>
          <cell r="E60">
            <v>351426.6666666667</v>
          </cell>
          <cell r="F60">
            <v>324366.6666666667</v>
          </cell>
          <cell r="G60">
            <v>340066.6666666667</v>
          </cell>
          <cell r="H60">
            <v>334806.6666666667</v>
          </cell>
          <cell r="I60">
            <v>254286.6666666667</v>
          </cell>
          <cell r="J60">
            <v>380016.6666666667</v>
          </cell>
          <cell r="K60">
            <v>246966.6666666667</v>
          </cell>
          <cell r="L60">
            <v>329926.6666666666</v>
          </cell>
          <cell r="M60">
            <v>363386.6666666667</v>
          </cell>
          <cell r="N60">
            <v>159526.6666666667</v>
          </cell>
          <cell r="O60">
            <v>3597910</v>
          </cell>
        </row>
        <row r="61">
          <cell r="B61">
            <v>2756750</v>
          </cell>
          <cell r="C61">
            <v>229729</v>
          </cell>
          <cell r="D61">
            <v>229729</v>
          </cell>
          <cell r="E61">
            <v>229729</v>
          </cell>
          <cell r="F61">
            <v>229729</v>
          </cell>
          <cell r="G61">
            <v>229729</v>
          </cell>
          <cell r="H61">
            <v>229729</v>
          </cell>
          <cell r="I61">
            <v>229729</v>
          </cell>
          <cell r="J61">
            <v>229729</v>
          </cell>
          <cell r="K61">
            <v>229729</v>
          </cell>
          <cell r="L61">
            <v>229729</v>
          </cell>
          <cell r="M61">
            <v>229729</v>
          </cell>
          <cell r="N61">
            <v>229731</v>
          </cell>
          <cell r="O61">
            <v>2756750</v>
          </cell>
        </row>
        <row r="62">
          <cell r="B62">
            <v>2106360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2106360</v>
          </cell>
          <cell r="O62">
            <v>2106360</v>
          </cell>
        </row>
        <row r="63">
          <cell r="B63">
            <v>-2798850</v>
          </cell>
          <cell r="C63">
            <v>-200884.83333333334</v>
          </cell>
          <cell r="D63">
            <v>-200884.83333333334</v>
          </cell>
          <cell r="E63">
            <v>-200884.83333333334</v>
          </cell>
          <cell r="F63">
            <v>-200884.83333333334</v>
          </cell>
          <cell r="G63">
            <v>-200884.83333333334</v>
          </cell>
          <cell r="H63">
            <v>-200884.83333333334</v>
          </cell>
          <cell r="I63">
            <v>-200884.83333333334</v>
          </cell>
          <cell r="J63">
            <v>-200884.83333333334</v>
          </cell>
          <cell r="K63">
            <v>-200884.83333333334</v>
          </cell>
          <cell r="L63">
            <v>-200884.83333333334</v>
          </cell>
          <cell r="M63">
            <v>-200884.83333333334</v>
          </cell>
          <cell r="N63">
            <v>-589116.8333333334</v>
          </cell>
          <cell r="O63">
            <v>-2798850</v>
          </cell>
        </row>
        <row r="66">
          <cell r="B66">
            <v>-174989984</v>
          </cell>
          <cell r="C66">
            <v>-14587245</v>
          </cell>
          <cell r="D66">
            <v>-14582047</v>
          </cell>
          <cell r="E66">
            <v>-14582047</v>
          </cell>
          <cell r="F66">
            <v>-14582047</v>
          </cell>
          <cell r="G66">
            <v>-14582048</v>
          </cell>
          <cell r="H66">
            <v>-14582048</v>
          </cell>
          <cell r="I66">
            <v>-14582230</v>
          </cell>
          <cell r="J66">
            <v>-14582048</v>
          </cell>
          <cell r="K66">
            <v>-14582048</v>
          </cell>
          <cell r="L66">
            <v>-14582048</v>
          </cell>
          <cell r="M66">
            <v>-14582048</v>
          </cell>
          <cell r="N66">
            <v>-14582080</v>
          </cell>
          <cell r="O66">
            <v>-174989984</v>
          </cell>
        </row>
        <row r="71">
          <cell r="B71">
            <v>5699703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2849851.5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2849851.5</v>
          </cell>
          <cell r="O71">
            <v>5699703</v>
          </cell>
        </row>
        <row r="76">
          <cell r="B76">
            <v>32585161</v>
          </cell>
          <cell r="C76">
            <v>2980516.5</v>
          </cell>
          <cell r="D76">
            <v>2497657.5</v>
          </cell>
          <cell r="E76">
            <v>3096938.5</v>
          </cell>
          <cell r="F76">
            <v>2634786.5</v>
          </cell>
          <cell r="G76">
            <v>3607674.5</v>
          </cell>
          <cell r="H76">
            <v>2587398.5</v>
          </cell>
          <cell r="I76">
            <v>2563497.5</v>
          </cell>
          <cell r="J76">
            <v>2540542.5</v>
          </cell>
          <cell r="K76">
            <v>2534852.5</v>
          </cell>
          <cell r="L76">
            <v>2537460.5</v>
          </cell>
          <cell r="M76">
            <v>2511263.5</v>
          </cell>
          <cell r="N76">
            <v>2492572.5</v>
          </cell>
          <cell r="O76">
            <v>32585161</v>
          </cell>
        </row>
        <row r="77">
          <cell r="B77">
            <v>34527486</v>
          </cell>
          <cell r="C77">
            <v>2609714.083333333</v>
          </cell>
          <cell r="D77">
            <v>2768897.083333333</v>
          </cell>
          <cell r="E77">
            <v>2806141.083333333</v>
          </cell>
          <cell r="F77">
            <v>2799927.083333333</v>
          </cell>
          <cell r="G77">
            <v>2644874.083333333</v>
          </cell>
          <cell r="H77">
            <v>3900194.0833333335</v>
          </cell>
          <cell r="I77">
            <v>2615692.083333333</v>
          </cell>
          <cell r="J77">
            <v>2648267.083333333</v>
          </cell>
          <cell r="K77">
            <v>2622205.083333333</v>
          </cell>
          <cell r="L77">
            <v>2687224.083333333</v>
          </cell>
          <cell r="M77">
            <v>2573346.083333333</v>
          </cell>
          <cell r="N77">
            <v>3851004.0833333335</v>
          </cell>
          <cell r="O77">
            <v>34527486</v>
          </cell>
        </row>
        <row r="78">
          <cell r="B78">
            <v>1992110</v>
          </cell>
          <cell r="C78">
            <v>229017.5</v>
          </cell>
          <cell r="D78">
            <v>75221.5</v>
          </cell>
          <cell r="E78">
            <v>65760.5</v>
          </cell>
          <cell r="F78">
            <v>61752.5</v>
          </cell>
          <cell r="G78">
            <v>92310.5</v>
          </cell>
          <cell r="H78">
            <v>129018.5</v>
          </cell>
          <cell r="I78">
            <v>108870.5</v>
          </cell>
          <cell r="J78">
            <v>59502.5</v>
          </cell>
          <cell r="K78">
            <v>74355.5</v>
          </cell>
          <cell r="L78">
            <v>106271.5</v>
          </cell>
          <cell r="M78">
            <v>80830.5</v>
          </cell>
          <cell r="N78">
            <v>909198.5</v>
          </cell>
          <cell r="O78">
            <v>1992110</v>
          </cell>
        </row>
        <row r="79">
          <cell r="B79">
            <v>650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280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370</v>
          </cell>
          <cell r="O79">
            <v>650</v>
          </cell>
        </row>
        <row r="80">
          <cell r="B80">
            <v>97570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97570</v>
          </cell>
          <cell r="O80">
            <v>97570</v>
          </cell>
        </row>
        <row r="81">
          <cell r="B81">
            <v>-6168075</v>
          </cell>
          <cell r="C81">
            <v>-6116.666666666667</v>
          </cell>
          <cell r="D81">
            <v>-6116.666666666667</v>
          </cell>
          <cell r="E81">
            <v>-6116.666666666667</v>
          </cell>
          <cell r="F81">
            <v>-6116.666666666667</v>
          </cell>
          <cell r="G81">
            <v>-6116.666666666667</v>
          </cell>
          <cell r="H81">
            <v>-6116.666666666667</v>
          </cell>
          <cell r="I81">
            <v>-6116.666666666667</v>
          </cell>
          <cell r="J81">
            <v>-6116.666666666667</v>
          </cell>
          <cell r="K81">
            <v>-6116.666666666667</v>
          </cell>
          <cell r="L81">
            <v>-6116.666666666667</v>
          </cell>
          <cell r="M81">
            <v>-6116.666666666667</v>
          </cell>
          <cell r="N81">
            <v>-6100791.666666667</v>
          </cell>
          <cell r="O81">
            <v>-6168075</v>
          </cell>
        </row>
        <row r="84">
          <cell r="B84">
            <v>-41439990</v>
          </cell>
          <cell r="C84">
            <v>-3449706.5</v>
          </cell>
          <cell r="D84">
            <v>-3450776.5</v>
          </cell>
          <cell r="E84">
            <v>-3462201.5</v>
          </cell>
          <cell r="F84">
            <v>-3414524.5</v>
          </cell>
          <cell r="G84">
            <v>-3482461.5</v>
          </cell>
          <cell r="H84">
            <v>-2756004.5</v>
          </cell>
          <cell r="I84">
            <v>-4069031.5</v>
          </cell>
          <cell r="J84">
            <v>-3531781.5</v>
          </cell>
          <cell r="K84">
            <v>-3438351.5</v>
          </cell>
          <cell r="L84">
            <v>-3492656.5</v>
          </cell>
          <cell r="M84">
            <v>-3441947.5</v>
          </cell>
          <cell r="N84">
            <v>-3450546.5</v>
          </cell>
          <cell r="O84">
            <v>-41439990</v>
          </cell>
        </row>
        <row r="89">
          <cell r="B89">
            <v>-2189479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-1094739.5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-1094739.5</v>
          </cell>
          <cell r="O89">
            <v>-2189479</v>
          </cell>
        </row>
        <row r="94">
          <cell r="B94">
            <v>46869212</v>
          </cell>
          <cell r="C94">
            <v>3998158.499999999</v>
          </cell>
          <cell r="D94">
            <v>3866378.166666665</v>
          </cell>
          <cell r="E94">
            <v>3911378.166666665</v>
          </cell>
          <cell r="F94">
            <v>3866378.166666665</v>
          </cell>
          <cell r="G94">
            <v>3986378.1666666656</v>
          </cell>
          <cell r="H94">
            <v>3879908.499999999</v>
          </cell>
          <cell r="I94">
            <v>3858351.166666665</v>
          </cell>
          <cell r="J94">
            <v>3868631.166666665</v>
          </cell>
          <cell r="K94">
            <v>3995487.1666666656</v>
          </cell>
          <cell r="L94">
            <v>3868631.166666665</v>
          </cell>
          <cell r="M94">
            <v>3892441.499999999</v>
          </cell>
          <cell r="N94">
            <v>3877090.166666665</v>
          </cell>
          <cell r="O94">
            <v>46869211.999999985</v>
          </cell>
        </row>
        <row r="95">
          <cell r="B95">
            <v>74396215</v>
          </cell>
          <cell r="C95">
            <v>4640496.500000001</v>
          </cell>
          <cell r="D95">
            <v>4312770.500000001</v>
          </cell>
          <cell r="E95">
            <v>4275970.500000001</v>
          </cell>
          <cell r="F95">
            <v>4439760.500000001</v>
          </cell>
          <cell r="G95">
            <v>4376565.500000001</v>
          </cell>
          <cell r="H95">
            <v>15555934.499999998</v>
          </cell>
          <cell r="I95">
            <v>4375867.500000001</v>
          </cell>
          <cell r="J95">
            <v>4315615.500000001</v>
          </cell>
          <cell r="K95">
            <v>4316037.500000001</v>
          </cell>
          <cell r="L95">
            <v>4110103.5</v>
          </cell>
          <cell r="M95">
            <v>4097059.5</v>
          </cell>
          <cell r="N95">
            <v>15580033.499999998</v>
          </cell>
          <cell r="O95">
            <v>74396215</v>
          </cell>
        </row>
        <row r="96">
          <cell r="B96">
            <v>24620739</v>
          </cell>
          <cell r="C96">
            <v>1784224.0833333333</v>
          </cell>
          <cell r="D96">
            <v>1769179.0833333333</v>
          </cell>
          <cell r="E96">
            <v>1764304.0833333333</v>
          </cell>
          <cell r="F96">
            <v>1602329.0833333333</v>
          </cell>
          <cell r="G96">
            <v>2324087.416666666</v>
          </cell>
          <cell r="H96">
            <v>1690795.7499999998</v>
          </cell>
          <cell r="I96">
            <v>2458195.7499999995</v>
          </cell>
          <cell r="J96">
            <v>2650420.7499999995</v>
          </cell>
          <cell r="K96">
            <v>2566520.7499999995</v>
          </cell>
          <cell r="L96">
            <v>2514395.7499999995</v>
          </cell>
          <cell r="M96">
            <v>1713812.4166666665</v>
          </cell>
          <cell r="N96">
            <v>1782474.0833333333</v>
          </cell>
          <cell r="O96">
            <v>24620739</v>
          </cell>
        </row>
        <row r="97">
          <cell r="B97">
            <v>511430</v>
          </cell>
          <cell r="C97">
            <v>42619.166666666664</v>
          </cell>
          <cell r="D97">
            <v>42619.166666666664</v>
          </cell>
          <cell r="E97">
            <v>42619.166666666664</v>
          </cell>
          <cell r="F97">
            <v>42619.166666666664</v>
          </cell>
          <cell r="G97">
            <v>42619.166666666664</v>
          </cell>
          <cell r="H97">
            <v>42619.166666666664</v>
          </cell>
          <cell r="I97">
            <v>42619.166666666664</v>
          </cell>
          <cell r="J97">
            <v>42619.166666666664</v>
          </cell>
          <cell r="K97">
            <v>42619.166666666664</v>
          </cell>
          <cell r="L97">
            <v>42619.166666666664</v>
          </cell>
          <cell r="M97">
            <v>42619.166666666664</v>
          </cell>
          <cell r="N97">
            <v>42619.166666666664</v>
          </cell>
          <cell r="O97">
            <v>511430</v>
          </cell>
        </row>
        <row r="98">
          <cell r="B98">
            <v>2307860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2307860</v>
          </cell>
          <cell r="O98">
            <v>2307860</v>
          </cell>
        </row>
        <row r="99">
          <cell r="B99">
            <v>-9757010</v>
          </cell>
          <cell r="C99">
            <v>-256780.8333333333</v>
          </cell>
          <cell r="D99">
            <v>-256780.8333333333</v>
          </cell>
          <cell r="E99">
            <v>-256780.8333333333</v>
          </cell>
          <cell r="F99">
            <v>-256780.8333333333</v>
          </cell>
          <cell r="G99">
            <v>-256780.8333333333</v>
          </cell>
          <cell r="H99">
            <v>-256780.8333333333</v>
          </cell>
          <cell r="I99">
            <v>-256780.8333333333</v>
          </cell>
          <cell r="J99">
            <v>-256780.8333333333</v>
          </cell>
          <cell r="K99">
            <v>-256780.8333333333</v>
          </cell>
          <cell r="L99">
            <v>-256780.8333333333</v>
          </cell>
          <cell r="M99">
            <v>-256780.8333333333</v>
          </cell>
          <cell r="N99">
            <v>-6932420.833333333</v>
          </cell>
          <cell r="O99">
            <v>-9757010</v>
          </cell>
        </row>
        <row r="102">
          <cell r="B102">
            <v>-120801591</v>
          </cell>
          <cell r="C102">
            <v>-32349405.499999996</v>
          </cell>
          <cell r="D102">
            <v>-8041085.5</v>
          </cell>
          <cell r="E102">
            <v>-8041085.5</v>
          </cell>
          <cell r="F102">
            <v>-8041085.5</v>
          </cell>
          <cell r="G102">
            <v>-8041085.5</v>
          </cell>
          <cell r="H102">
            <v>-8041265.5</v>
          </cell>
          <cell r="I102">
            <v>-8041150.5</v>
          </cell>
          <cell r="J102">
            <v>-8041085.5</v>
          </cell>
          <cell r="K102">
            <v>-8041085.5</v>
          </cell>
          <cell r="L102">
            <v>-8041085.5</v>
          </cell>
          <cell r="M102">
            <v>-8041085.5</v>
          </cell>
          <cell r="N102">
            <v>-8041085.5</v>
          </cell>
          <cell r="O102">
            <v>-120801591</v>
          </cell>
        </row>
        <row r="107">
          <cell r="B107">
            <v>-4675991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-2337995.5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-2337995.5</v>
          </cell>
          <cell r="O107">
            <v>-4675991</v>
          </cell>
        </row>
        <row r="112">
          <cell r="B112">
            <v>27323674</v>
          </cell>
          <cell r="C112">
            <v>2213872.8433333333</v>
          </cell>
          <cell r="D112">
            <v>2166898.213333333</v>
          </cell>
          <cell r="E112">
            <v>2587489.603333333</v>
          </cell>
          <cell r="F112">
            <v>2138672.053333333</v>
          </cell>
          <cell r="G112">
            <v>3142952.1933333334</v>
          </cell>
          <cell r="H112">
            <v>2231200.053333333</v>
          </cell>
          <cell r="I112">
            <v>2138664.053333333</v>
          </cell>
          <cell r="J112">
            <v>2146716.053333333</v>
          </cell>
          <cell r="K112">
            <v>2140015.053333333</v>
          </cell>
          <cell r="L112">
            <v>2138681.053333333</v>
          </cell>
          <cell r="M112">
            <v>2138693.053333333</v>
          </cell>
          <cell r="N112">
            <v>2139819.8533333335</v>
          </cell>
          <cell r="O112">
            <v>27323674.080000002</v>
          </cell>
        </row>
        <row r="113">
          <cell r="B113">
            <v>30738039</v>
          </cell>
          <cell r="C113">
            <v>1946177.1266666667</v>
          </cell>
          <cell r="D113">
            <v>1917310.0866666667</v>
          </cell>
          <cell r="E113">
            <v>2682700.0866666664</v>
          </cell>
          <cell r="F113">
            <v>1936719.0866666667</v>
          </cell>
          <cell r="G113">
            <v>1938239.0866666667</v>
          </cell>
          <cell r="H113">
            <v>4679330.586666667</v>
          </cell>
          <cell r="I113">
            <v>1882452.0866666667</v>
          </cell>
          <cell r="J113">
            <v>1919286.0866666667</v>
          </cell>
          <cell r="K113">
            <v>2806250.0866666664</v>
          </cell>
          <cell r="L113">
            <v>1918792.0866666667</v>
          </cell>
          <cell r="M113">
            <v>2093064.0866666667</v>
          </cell>
          <cell r="N113">
            <v>5017718.386666667</v>
          </cell>
          <cell r="O113">
            <v>30738038.88</v>
          </cell>
        </row>
        <row r="114">
          <cell r="B114">
            <v>3505510</v>
          </cell>
          <cell r="C114">
            <v>300034.6666666667</v>
          </cell>
          <cell r="D114">
            <v>297843.1666666667</v>
          </cell>
          <cell r="E114">
            <v>289702.1666666667</v>
          </cell>
          <cell r="F114">
            <v>289350.1666666667</v>
          </cell>
          <cell r="G114">
            <v>290052.1666666667</v>
          </cell>
          <cell r="H114">
            <v>290405.1666666667</v>
          </cell>
          <cell r="I114">
            <v>298937.1666666667</v>
          </cell>
          <cell r="J114">
            <v>289350.1666666667</v>
          </cell>
          <cell r="K114">
            <v>290047.1666666667</v>
          </cell>
          <cell r="L114">
            <v>289347.6666666667</v>
          </cell>
          <cell r="M114">
            <v>289705.1666666667</v>
          </cell>
          <cell r="N114">
            <v>290735.1666666667</v>
          </cell>
          <cell r="O114">
            <v>3505510</v>
          </cell>
        </row>
        <row r="115">
          <cell r="B115">
            <v>32130</v>
          </cell>
          <cell r="C115">
            <v>2678</v>
          </cell>
          <cell r="D115">
            <v>2678</v>
          </cell>
          <cell r="E115">
            <v>2676</v>
          </cell>
          <cell r="F115">
            <v>2676</v>
          </cell>
          <cell r="G115">
            <v>2676</v>
          </cell>
          <cell r="H115">
            <v>2676</v>
          </cell>
          <cell r="I115">
            <v>2676</v>
          </cell>
          <cell r="J115">
            <v>2678</v>
          </cell>
          <cell r="K115">
            <v>2679</v>
          </cell>
          <cell r="L115">
            <v>2679</v>
          </cell>
          <cell r="M115">
            <v>2679</v>
          </cell>
          <cell r="N115">
            <v>2679</v>
          </cell>
          <cell r="O115">
            <v>32130</v>
          </cell>
        </row>
        <row r="116">
          <cell r="B116">
            <v>5048910</v>
          </cell>
          <cell r="C116">
            <v>91875</v>
          </cell>
          <cell r="D116">
            <v>91875</v>
          </cell>
          <cell r="E116">
            <v>91875</v>
          </cell>
          <cell r="F116">
            <v>91875</v>
          </cell>
          <cell r="G116">
            <v>91875</v>
          </cell>
          <cell r="H116">
            <v>95145</v>
          </cell>
          <cell r="I116">
            <v>91875</v>
          </cell>
          <cell r="J116">
            <v>91875</v>
          </cell>
          <cell r="K116">
            <v>91875</v>
          </cell>
          <cell r="L116">
            <v>91875</v>
          </cell>
          <cell r="M116">
            <v>91875</v>
          </cell>
          <cell r="N116">
            <v>4035015</v>
          </cell>
          <cell r="O116">
            <v>5048910</v>
          </cell>
        </row>
        <row r="117">
          <cell r="B117">
            <v>-24771190</v>
          </cell>
          <cell r="C117">
            <v>-583.3333333333334</v>
          </cell>
          <cell r="D117">
            <v>-583.3333333333334</v>
          </cell>
          <cell r="E117">
            <v>-583.3333333333334</v>
          </cell>
          <cell r="F117">
            <v>-583.3333333333334</v>
          </cell>
          <cell r="G117">
            <v>-583.3333333333334</v>
          </cell>
          <cell r="H117">
            <v>-583.3333333333334</v>
          </cell>
          <cell r="I117">
            <v>-583.3333333333334</v>
          </cell>
          <cell r="J117">
            <v>-583.3333333333334</v>
          </cell>
          <cell r="K117">
            <v>-583.3333333333334</v>
          </cell>
          <cell r="L117">
            <v>-583.3333333333334</v>
          </cell>
          <cell r="M117">
            <v>-583.3333333333334</v>
          </cell>
          <cell r="N117">
            <v>-24764773.333333332</v>
          </cell>
          <cell r="O117">
            <v>-24771190</v>
          </cell>
        </row>
        <row r="120">
          <cell r="B120">
            <v>-4094716</v>
          </cell>
          <cell r="C120">
            <v>-68510</v>
          </cell>
          <cell r="D120">
            <v>-68510</v>
          </cell>
          <cell r="E120">
            <v>-68510</v>
          </cell>
          <cell r="F120">
            <v>-68510</v>
          </cell>
          <cell r="G120">
            <v>-68510</v>
          </cell>
          <cell r="H120">
            <v>-68510</v>
          </cell>
          <cell r="I120">
            <v>-68510</v>
          </cell>
          <cell r="J120">
            <v>-68510</v>
          </cell>
          <cell r="K120">
            <v>-68510</v>
          </cell>
          <cell r="L120">
            <v>-68510</v>
          </cell>
          <cell r="M120">
            <v>-68510</v>
          </cell>
          <cell r="N120">
            <v>-3341106</v>
          </cell>
          <cell r="O120">
            <v>-4094716</v>
          </cell>
        </row>
        <row r="125">
          <cell r="B125">
            <v>-3941775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-1970887.5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-1970887.5</v>
          </cell>
          <cell r="O125">
            <v>-3941775</v>
          </cell>
        </row>
        <row r="130">
          <cell r="B130">
            <v>6566176</v>
          </cell>
          <cell r="C130">
            <v>510879.1300000001</v>
          </cell>
          <cell r="D130">
            <v>513729.1300000001</v>
          </cell>
          <cell r="E130">
            <v>711603.1300000001</v>
          </cell>
          <cell r="F130">
            <v>510729.1300000001</v>
          </cell>
          <cell r="G130">
            <v>754128.13</v>
          </cell>
          <cell r="H130">
            <v>508229.1300000001</v>
          </cell>
          <cell r="I130">
            <v>508229.1300000001</v>
          </cell>
          <cell r="J130">
            <v>504729.1300000001</v>
          </cell>
          <cell r="K130">
            <v>511729.1300000001</v>
          </cell>
          <cell r="L130">
            <v>510729.1300000001</v>
          </cell>
          <cell r="M130">
            <v>510729.1300000001</v>
          </cell>
          <cell r="N130">
            <v>510732.9700000001</v>
          </cell>
          <cell r="O130">
            <v>6566176</v>
          </cell>
        </row>
        <row r="131">
          <cell r="B131">
            <v>4729341</v>
          </cell>
          <cell r="C131">
            <v>241368.56000000003</v>
          </cell>
          <cell r="D131">
            <v>407758.56</v>
          </cell>
          <cell r="E131">
            <v>954658.56</v>
          </cell>
          <cell r="F131">
            <v>439308.56</v>
          </cell>
          <cell r="G131">
            <v>414358.56</v>
          </cell>
          <cell r="H131">
            <v>628177.56</v>
          </cell>
          <cell r="I131">
            <v>137139.55999999997</v>
          </cell>
          <cell r="J131">
            <v>183969.56000000003</v>
          </cell>
          <cell r="K131">
            <v>352033.56</v>
          </cell>
          <cell r="L131">
            <v>217753.56</v>
          </cell>
          <cell r="M131">
            <v>212712.86</v>
          </cell>
          <cell r="N131">
            <v>540101.5599999999</v>
          </cell>
          <cell r="O131">
            <v>4729341.02</v>
          </cell>
        </row>
        <row r="132">
          <cell r="B132">
            <v>12850</v>
          </cell>
          <cell r="C132">
            <v>1115.83</v>
          </cell>
          <cell r="D132">
            <v>1115.83</v>
          </cell>
          <cell r="E132">
            <v>1115.83</v>
          </cell>
          <cell r="F132">
            <v>1115.83</v>
          </cell>
          <cell r="G132">
            <v>1115.83</v>
          </cell>
          <cell r="H132">
            <v>845.83</v>
          </cell>
          <cell r="I132">
            <v>845.83</v>
          </cell>
          <cell r="J132">
            <v>1115.83</v>
          </cell>
          <cell r="K132">
            <v>1115.83</v>
          </cell>
          <cell r="L132">
            <v>1115.83</v>
          </cell>
          <cell r="M132">
            <v>1115.83</v>
          </cell>
          <cell r="N132">
            <v>1115.83</v>
          </cell>
          <cell r="O132">
            <v>12849.960000000001</v>
          </cell>
        </row>
        <row r="133">
          <cell r="B133">
            <v>13820</v>
          </cell>
          <cell r="C133">
            <v>1151.6666666666667</v>
          </cell>
          <cell r="D133">
            <v>1151.6666666666667</v>
          </cell>
          <cell r="E133">
            <v>1151.6666666666667</v>
          </cell>
          <cell r="F133">
            <v>1151.6666666666667</v>
          </cell>
          <cell r="G133">
            <v>1151.6666666666667</v>
          </cell>
          <cell r="H133">
            <v>1151.6666666666667</v>
          </cell>
          <cell r="I133">
            <v>1151.6666666666667</v>
          </cell>
          <cell r="J133">
            <v>1151.6666666666667</v>
          </cell>
          <cell r="K133">
            <v>1151.6666666666667</v>
          </cell>
          <cell r="L133">
            <v>1151.6666666666667</v>
          </cell>
          <cell r="M133">
            <v>1151.6666666666667</v>
          </cell>
          <cell r="N133">
            <v>1151.6666666666667</v>
          </cell>
          <cell r="O133">
            <v>13819.999999999998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B135">
            <v>-3167134</v>
          </cell>
          <cell r="C135">
            <v>-175</v>
          </cell>
          <cell r="D135">
            <v>-175</v>
          </cell>
          <cell r="E135">
            <v>-175</v>
          </cell>
          <cell r="F135">
            <v>-175</v>
          </cell>
          <cell r="G135">
            <v>-175</v>
          </cell>
          <cell r="H135">
            <v>-175</v>
          </cell>
          <cell r="I135">
            <v>-175</v>
          </cell>
          <cell r="J135">
            <v>-175</v>
          </cell>
          <cell r="K135">
            <v>-175</v>
          </cell>
          <cell r="L135">
            <v>-175</v>
          </cell>
          <cell r="M135">
            <v>-175</v>
          </cell>
          <cell r="N135">
            <v>-3165209</v>
          </cell>
          <cell r="O135">
            <v>-3167134</v>
          </cell>
        </row>
        <row r="138">
          <cell r="B138">
            <v>-120180</v>
          </cell>
          <cell r="C138">
            <v>0</v>
          </cell>
          <cell r="D138">
            <v>0</v>
          </cell>
          <cell r="E138">
            <v>-30000</v>
          </cell>
          <cell r="F138">
            <v>0</v>
          </cell>
          <cell r="G138">
            <v>0</v>
          </cell>
          <cell r="H138">
            <v>-30180</v>
          </cell>
          <cell r="I138">
            <v>0</v>
          </cell>
          <cell r="J138">
            <v>-30000</v>
          </cell>
          <cell r="K138">
            <v>0</v>
          </cell>
          <cell r="L138">
            <v>0</v>
          </cell>
          <cell r="M138">
            <v>0</v>
          </cell>
          <cell r="N138">
            <v>-30000</v>
          </cell>
          <cell r="O138">
            <v>-120180</v>
          </cell>
        </row>
        <row r="143">
          <cell r="B143">
            <v>-686165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-340340.5</v>
          </cell>
          <cell r="I143">
            <v>-2742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-343082.5</v>
          </cell>
          <cell r="O143">
            <v>-686165</v>
          </cell>
        </row>
        <row r="148">
          <cell r="B148">
            <v>16704105</v>
          </cell>
          <cell r="C148">
            <v>1292706</v>
          </cell>
          <cell r="D148">
            <v>1292706</v>
          </cell>
          <cell r="E148">
            <v>1292706</v>
          </cell>
          <cell r="F148">
            <v>1292706</v>
          </cell>
          <cell r="G148">
            <v>2484338.9999999995</v>
          </cell>
          <cell r="H148">
            <v>1292706</v>
          </cell>
          <cell r="I148">
            <v>1292706</v>
          </cell>
          <cell r="J148">
            <v>1292706</v>
          </cell>
          <cell r="K148">
            <v>1292706</v>
          </cell>
          <cell r="L148">
            <v>1292706</v>
          </cell>
          <cell r="M148">
            <v>1292706</v>
          </cell>
          <cell r="N148">
            <v>1292706</v>
          </cell>
          <cell r="O148">
            <v>16704105</v>
          </cell>
        </row>
        <row r="149">
          <cell r="B149">
            <v>30529462</v>
          </cell>
          <cell r="C149">
            <v>8516518.083333334</v>
          </cell>
          <cell r="D149">
            <v>583263.8106060607</v>
          </cell>
          <cell r="E149">
            <v>1178080.8106060605</v>
          </cell>
          <cell r="F149">
            <v>625157.8106060607</v>
          </cell>
          <cell r="G149">
            <v>602860.8106060607</v>
          </cell>
          <cell r="H149">
            <v>2624723.31060606</v>
          </cell>
          <cell r="I149">
            <v>582860.8106060607</v>
          </cell>
          <cell r="J149">
            <v>582860.8106060607</v>
          </cell>
          <cell r="K149">
            <v>1157860.8106060605</v>
          </cell>
          <cell r="L149">
            <v>582860.8106060607</v>
          </cell>
          <cell r="M149">
            <v>682860.8106060607</v>
          </cell>
          <cell r="N149">
            <v>12809553.31060606</v>
          </cell>
          <cell r="O149">
            <v>30529461.999999993</v>
          </cell>
        </row>
        <row r="150">
          <cell r="B150">
            <v>40220</v>
          </cell>
          <cell r="C150">
            <v>3415.833333333333</v>
          </cell>
          <cell r="D150">
            <v>3345.833333333333</v>
          </cell>
          <cell r="E150">
            <v>3345.833333333333</v>
          </cell>
          <cell r="F150">
            <v>3345.833333333333</v>
          </cell>
          <cell r="G150">
            <v>3345.833333333333</v>
          </cell>
          <cell r="H150">
            <v>3345.833333333333</v>
          </cell>
          <cell r="I150">
            <v>3345.833333333333</v>
          </cell>
          <cell r="J150">
            <v>3345.833333333333</v>
          </cell>
          <cell r="K150">
            <v>3345.833333333333</v>
          </cell>
          <cell r="L150">
            <v>3345.833333333333</v>
          </cell>
          <cell r="M150">
            <v>3345.833333333333</v>
          </cell>
          <cell r="N150">
            <v>3345.833333333333</v>
          </cell>
          <cell r="O150">
            <v>40220</v>
          </cell>
        </row>
        <row r="151">
          <cell r="B151">
            <v>1129580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1129580</v>
          </cell>
          <cell r="O151">
            <v>1129580</v>
          </cell>
        </row>
        <row r="152">
          <cell r="B152">
            <v>-14705159</v>
          </cell>
          <cell r="C152">
            <v>-8942.583333333334</v>
          </cell>
          <cell r="D152">
            <v>-8942.583333333334</v>
          </cell>
          <cell r="E152">
            <v>-8942.583333333334</v>
          </cell>
          <cell r="F152">
            <v>-8942.583333333334</v>
          </cell>
          <cell r="G152">
            <v>-8942.583333333334</v>
          </cell>
          <cell r="H152">
            <v>-8942.583333333334</v>
          </cell>
          <cell r="I152">
            <v>-8942.583333333334</v>
          </cell>
          <cell r="J152">
            <v>-8942.583333333334</v>
          </cell>
          <cell r="K152">
            <v>-8942.583333333334</v>
          </cell>
          <cell r="L152">
            <v>-8942.583333333334</v>
          </cell>
          <cell r="M152">
            <v>-8942.583333333334</v>
          </cell>
          <cell r="N152">
            <v>-14606790.583333334</v>
          </cell>
          <cell r="O152">
            <v>-14705159</v>
          </cell>
        </row>
        <row r="155">
          <cell r="B155">
            <v>-161758626</v>
          </cell>
          <cell r="C155">
            <v>-124018598.41666666</v>
          </cell>
          <cell r="D155">
            <v>-1732530.4166666665</v>
          </cell>
          <cell r="E155">
            <v>-1732530.4166666665</v>
          </cell>
          <cell r="F155">
            <v>-2082530.4166666665</v>
          </cell>
          <cell r="G155">
            <v>-1782530.4166666665</v>
          </cell>
          <cell r="H155">
            <v>-7860186.516666667</v>
          </cell>
          <cell r="I155">
            <v>-1701706.5166666664</v>
          </cell>
          <cell r="J155">
            <v>-1701706.5166666664</v>
          </cell>
          <cell r="K155">
            <v>-7232706.516666667</v>
          </cell>
          <cell r="L155">
            <v>-1701706.5166666664</v>
          </cell>
          <cell r="M155">
            <v>-1701706.5166666664</v>
          </cell>
          <cell r="N155">
            <v>-8510186.516666666</v>
          </cell>
          <cell r="O155">
            <v>-161758625.70000002</v>
          </cell>
        </row>
        <row r="160">
          <cell r="B160">
            <v>29545575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14772787.5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14772787.5</v>
          </cell>
          <cell r="O160">
            <v>29545575</v>
          </cell>
        </row>
        <row r="165">
          <cell r="B165">
            <v>8843388</v>
          </cell>
          <cell r="C165">
            <v>836595.37</v>
          </cell>
          <cell r="D165">
            <v>689232.37</v>
          </cell>
          <cell r="E165">
            <v>816722.87</v>
          </cell>
          <cell r="F165">
            <v>689232.37</v>
          </cell>
          <cell r="G165">
            <v>986975.87</v>
          </cell>
          <cell r="H165">
            <v>689232.37</v>
          </cell>
          <cell r="I165">
            <v>689232.37</v>
          </cell>
          <cell r="J165">
            <v>689232.37</v>
          </cell>
          <cell r="K165">
            <v>689232.37</v>
          </cell>
          <cell r="L165">
            <v>689232.37</v>
          </cell>
          <cell r="M165">
            <v>689232.37</v>
          </cell>
          <cell r="N165">
            <v>689234.37</v>
          </cell>
          <cell r="O165">
            <v>8843387.44</v>
          </cell>
        </row>
        <row r="166">
          <cell r="B166">
            <v>10876012</v>
          </cell>
          <cell r="C166">
            <v>310269.9099999999</v>
          </cell>
          <cell r="D166">
            <v>238390.81</v>
          </cell>
          <cell r="E166">
            <v>222650.81</v>
          </cell>
          <cell r="F166">
            <v>365848.4099999999</v>
          </cell>
          <cell r="G166">
            <v>240205.81</v>
          </cell>
          <cell r="H166">
            <v>2780532.4100000006</v>
          </cell>
          <cell r="I166">
            <v>311888.4099999999</v>
          </cell>
          <cell r="J166">
            <v>237990.81</v>
          </cell>
          <cell r="K166">
            <v>232573.41</v>
          </cell>
          <cell r="L166">
            <v>309061.80999999994</v>
          </cell>
          <cell r="M166">
            <v>243177.41</v>
          </cell>
          <cell r="N166">
            <v>5383421.81</v>
          </cell>
          <cell r="O166">
            <v>10876011.82</v>
          </cell>
        </row>
        <row r="167">
          <cell r="B167">
            <v>1288140</v>
          </cell>
          <cell r="C167">
            <v>117716</v>
          </cell>
          <cell r="D167">
            <v>96944</v>
          </cell>
          <cell r="E167">
            <v>106821</v>
          </cell>
          <cell r="F167">
            <v>110217</v>
          </cell>
          <cell r="G167">
            <v>104944</v>
          </cell>
          <cell r="H167">
            <v>113261</v>
          </cell>
          <cell r="I167">
            <v>118217</v>
          </cell>
          <cell r="J167">
            <v>112944</v>
          </cell>
          <cell r="K167">
            <v>105263</v>
          </cell>
          <cell r="L167">
            <v>102218</v>
          </cell>
          <cell r="M167">
            <v>102304</v>
          </cell>
          <cell r="N167">
            <v>97291.3</v>
          </cell>
          <cell r="O167">
            <v>1288140.3</v>
          </cell>
        </row>
        <row r="168">
          <cell r="B168">
            <v>1054081</v>
          </cell>
          <cell r="C168">
            <v>-12990.916666666666</v>
          </cell>
          <cell r="D168">
            <v>-12990.916666666666</v>
          </cell>
          <cell r="E168">
            <v>-12990.916666666666</v>
          </cell>
          <cell r="F168">
            <v>-12990.916666666666</v>
          </cell>
          <cell r="G168">
            <v>-12990.916666666666</v>
          </cell>
          <cell r="H168">
            <v>-12990.916666666666</v>
          </cell>
          <cell r="I168">
            <v>-12990.916666666666</v>
          </cell>
          <cell r="J168">
            <v>-12990.916666666666</v>
          </cell>
          <cell r="K168">
            <v>-12990.916666666666</v>
          </cell>
          <cell r="L168">
            <v>-12990.916666666666</v>
          </cell>
          <cell r="M168">
            <v>-12990.916666666666</v>
          </cell>
          <cell r="N168">
            <v>1196981.0833333333</v>
          </cell>
          <cell r="O168">
            <v>1054081</v>
          </cell>
        </row>
        <row r="169">
          <cell r="B169">
            <v>-1010350</v>
          </cell>
          <cell r="C169">
            <v>-21735</v>
          </cell>
          <cell r="D169">
            <v>-21735</v>
          </cell>
          <cell r="E169">
            <v>-21735</v>
          </cell>
          <cell r="F169">
            <v>-21735</v>
          </cell>
          <cell r="G169">
            <v>-21735</v>
          </cell>
          <cell r="H169">
            <v>-21735</v>
          </cell>
          <cell r="I169">
            <v>-21735</v>
          </cell>
          <cell r="J169">
            <v>-21735</v>
          </cell>
          <cell r="K169">
            <v>-21735</v>
          </cell>
          <cell r="L169">
            <v>-21735</v>
          </cell>
          <cell r="M169">
            <v>-21735</v>
          </cell>
          <cell r="N169">
            <v>-771265</v>
          </cell>
          <cell r="O169">
            <v>-1010350</v>
          </cell>
        </row>
        <row r="172">
          <cell r="B172">
            <v>-10588723</v>
          </cell>
          <cell r="C172">
            <v>-749571.4099999999</v>
          </cell>
          <cell r="D172">
            <v>-749571.4099999999</v>
          </cell>
          <cell r="E172">
            <v>-749572.4099999999</v>
          </cell>
          <cell r="F172">
            <v>-755312.4099999999</v>
          </cell>
          <cell r="G172">
            <v>-755312.4099999999</v>
          </cell>
          <cell r="H172">
            <v>-755312.4099999999</v>
          </cell>
          <cell r="I172">
            <v>-755312.4099999999</v>
          </cell>
          <cell r="J172">
            <v>-755312.4099999999</v>
          </cell>
          <cell r="K172">
            <v>-755312.4099999999</v>
          </cell>
          <cell r="L172">
            <v>-755310.4099999999</v>
          </cell>
          <cell r="M172">
            <v>-755310.4099999999</v>
          </cell>
          <cell r="N172">
            <v>-2297508.41</v>
          </cell>
          <cell r="O172">
            <v>-10588722.920000002</v>
          </cell>
        </row>
        <row r="177">
          <cell r="B177">
            <v>-4028000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-2014000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-2014000</v>
          </cell>
          <cell r="O177">
            <v>-4028000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7">
          <cell r="F57">
            <v>-10416.666666666666</v>
          </cell>
          <cell r="G57">
            <v>-10416.666666666666</v>
          </cell>
          <cell r="H57">
            <v>-10416.666666666666</v>
          </cell>
          <cell r="I57">
            <v>-10416.666666666666</v>
          </cell>
          <cell r="J57">
            <v>-10416.666666666666</v>
          </cell>
          <cell r="K57">
            <v>-10416.666666666666</v>
          </cell>
          <cell r="L57">
            <v>-10416.666666666666</v>
          </cell>
          <cell r="M57">
            <v>-10416.666666666666</v>
          </cell>
          <cell r="N57">
            <v>-10416.666666666666</v>
          </cell>
          <cell r="O57">
            <v>-10416.666666666666</v>
          </cell>
          <cell r="P57">
            <v>-10416.666666666666</v>
          </cell>
          <cell r="Q57">
            <v>-10416.666666666666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-180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204">
          <cell r="F204">
            <v>-12861.666666666666</v>
          </cell>
          <cell r="G204">
            <v>-12861.666666666666</v>
          </cell>
          <cell r="H204">
            <v>-12861.666666666666</v>
          </cell>
          <cell r="I204">
            <v>-12861.666666666666</v>
          </cell>
          <cell r="J204">
            <v>-12861.666666666666</v>
          </cell>
          <cell r="K204">
            <v>-12861.666666666666</v>
          </cell>
          <cell r="L204">
            <v>-12861.666666666666</v>
          </cell>
          <cell r="M204">
            <v>-12861.666666666666</v>
          </cell>
          <cell r="N204">
            <v>-12861.666666666666</v>
          </cell>
          <cell r="O204">
            <v>-12861.666666666666</v>
          </cell>
          <cell r="P204">
            <v>-12861.666666666666</v>
          </cell>
          <cell r="Q204">
            <v>-12861.666666666666</v>
          </cell>
        </row>
        <row r="205">
          <cell r="F205">
            <v>-179750</v>
          </cell>
          <cell r="G205">
            <v>-179750</v>
          </cell>
          <cell r="H205">
            <v>-179750</v>
          </cell>
          <cell r="I205">
            <v>-179750</v>
          </cell>
          <cell r="J205">
            <v>-179750</v>
          </cell>
          <cell r="K205">
            <v>-179750</v>
          </cell>
          <cell r="L205">
            <v>-179750</v>
          </cell>
          <cell r="M205">
            <v>-179750</v>
          </cell>
          <cell r="N205">
            <v>-179750</v>
          </cell>
          <cell r="O205">
            <v>-179750</v>
          </cell>
          <cell r="P205">
            <v>-179750</v>
          </cell>
          <cell r="Q205">
            <v>-179750</v>
          </cell>
        </row>
        <row r="206">
          <cell r="F206">
            <v>-3646.6666666666665</v>
          </cell>
          <cell r="G206">
            <v>-3646.6666666666665</v>
          </cell>
          <cell r="H206">
            <v>-3646.6666666666665</v>
          </cell>
          <cell r="I206">
            <v>-3646.6666666666665</v>
          </cell>
          <cell r="J206">
            <v>-3646.6666666666665</v>
          </cell>
          <cell r="K206">
            <v>-3646.6666666666665</v>
          </cell>
          <cell r="L206">
            <v>-3646.6666666666665</v>
          </cell>
          <cell r="M206">
            <v>-3646.6666666666665</v>
          </cell>
          <cell r="N206">
            <v>-3646.6666666666665</v>
          </cell>
          <cell r="O206">
            <v>-3646.6666666666665</v>
          </cell>
          <cell r="P206">
            <v>-3646.6666666666665</v>
          </cell>
          <cell r="Q206">
            <v>-3646.6666666666665</v>
          </cell>
        </row>
        <row r="448">
          <cell r="F448">
            <v>-18633.083333333332</v>
          </cell>
          <cell r="G448">
            <v>-18633.083333333332</v>
          </cell>
          <cell r="H448">
            <v>-18633.083333333332</v>
          </cell>
          <cell r="I448">
            <v>-18633.083333333332</v>
          </cell>
          <cell r="J448">
            <v>-18633.083333333332</v>
          </cell>
          <cell r="K448">
            <v>-18633.083333333332</v>
          </cell>
          <cell r="L448">
            <v>-18633.083333333332</v>
          </cell>
          <cell r="M448">
            <v>-18633.083333333332</v>
          </cell>
          <cell r="N448">
            <v>-18633.083333333332</v>
          </cell>
          <cell r="O448">
            <v>-18633.083333333332</v>
          </cell>
          <cell r="P448">
            <v>-18633.083333333332</v>
          </cell>
          <cell r="Q448">
            <v>-18633.083333333332</v>
          </cell>
        </row>
        <row r="451">
          <cell r="F451">
            <v>-798</v>
          </cell>
          <cell r="G451">
            <v>-798</v>
          </cell>
          <cell r="H451">
            <v>-798</v>
          </cell>
          <cell r="I451">
            <v>-798</v>
          </cell>
          <cell r="J451">
            <v>-798</v>
          </cell>
          <cell r="K451">
            <v>-798</v>
          </cell>
          <cell r="L451">
            <v>-798</v>
          </cell>
          <cell r="M451">
            <v>-798</v>
          </cell>
          <cell r="N451">
            <v>-798</v>
          </cell>
          <cell r="O451">
            <v>-798</v>
          </cell>
          <cell r="P451">
            <v>-798</v>
          </cell>
          <cell r="Q451">
            <v>-798</v>
          </cell>
        </row>
        <row r="453">
          <cell r="F453">
            <v>-107646.5</v>
          </cell>
          <cell r="G453">
            <v>-107646.5</v>
          </cell>
          <cell r="H453">
            <v>-107646.5</v>
          </cell>
          <cell r="I453">
            <v>-107646.5</v>
          </cell>
          <cell r="J453">
            <v>-107646.5</v>
          </cell>
          <cell r="K453">
            <v>-107646.5</v>
          </cell>
          <cell r="L453">
            <v>-107646.5</v>
          </cell>
          <cell r="M453">
            <v>-107646.5</v>
          </cell>
          <cell r="N453">
            <v>-107646.5</v>
          </cell>
          <cell r="O453">
            <v>-107646.5</v>
          </cell>
          <cell r="P453">
            <v>-107646.5</v>
          </cell>
          <cell r="Q453">
            <v>-107646.5</v>
          </cell>
        </row>
        <row r="740">
          <cell r="L740">
            <v>-65</v>
          </cell>
        </row>
        <row r="741">
          <cell r="F741">
            <v>-205.16666666666666</v>
          </cell>
          <cell r="G741">
            <v>-205.16666666666666</v>
          </cell>
          <cell r="H741">
            <v>-205.16666666666666</v>
          </cell>
          <cell r="I741">
            <v>-205.16666666666666</v>
          </cell>
          <cell r="J741">
            <v>-205.16666666666666</v>
          </cell>
          <cell r="K741">
            <v>-205.16666666666666</v>
          </cell>
          <cell r="L741">
            <v>-205.16666666666666</v>
          </cell>
          <cell r="M741">
            <v>-205.16666666666666</v>
          </cell>
          <cell r="N741">
            <v>-205.16666666666666</v>
          </cell>
          <cell r="O741">
            <v>-205.16666666666666</v>
          </cell>
          <cell r="P741">
            <v>-205.16666666666666</v>
          </cell>
          <cell r="Q741">
            <v>-205.16666666666666</v>
          </cell>
        </row>
        <row r="742">
          <cell r="F742">
            <v>-293993.6666666667</v>
          </cell>
          <cell r="G742">
            <v>-293993.6666666667</v>
          </cell>
          <cell r="H742">
            <v>-293993.6666666667</v>
          </cell>
          <cell r="I742">
            <v>-293993.6666666667</v>
          </cell>
          <cell r="J742">
            <v>-293993.6666666667</v>
          </cell>
          <cell r="K742">
            <v>-293993.6666666667</v>
          </cell>
          <cell r="L742">
            <v>-293993.6666666667</v>
          </cell>
          <cell r="M742">
            <v>-293993.6666666667</v>
          </cell>
          <cell r="N742">
            <v>-293993.6666666667</v>
          </cell>
          <cell r="O742">
            <v>-293993.6666666667</v>
          </cell>
          <cell r="P742">
            <v>-293993.6666666667</v>
          </cell>
          <cell r="Q742">
            <v>-293993.6666666667</v>
          </cell>
        </row>
        <row r="797">
          <cell r="F797">
            <v>-41666.666666666664</v>
          </cell>
          <cell r="G797">
            <v>-41666.666666666664</v>
          </cell>
          <cell r="H797">
            <v>-41666.666666666664</v>
          </cell>
          <cell r="I797">
            <v>-41666.666666666664</v>
          </cell>
          <cell r="J797">
            <v>-41666.666666666664</v>
          </cell>
          <cell r="K797">
            <v>-41666.666666666664</v>
          </cell>
          <cell r="L797">
            <v>-41666.666666666664</v>
          </cell>
          <cell r="M797">
            <v>-41666.666666666664</v>
          </cell>
          <cell r="N797">
            <v>-41666.666666666664</v>
          </cell>
          <cell r="O797">
            <v>-41666.666666666664</v>
          </cell>
          <cell r="P797">
            <v>-41666.666666666664</v>
          </cell>
          <cell r="Q797">
            <v>-41666.666666666664</v>
          </cell>
        </row>
        <row r="816">
          <cell r="F816">
            <v>-20.666666666666668</v>
          </cell>
          <cell r="G816">
            <v>-20.666666666666668</v>
          </cell>
          <cell r="H816">
            <v>-20.666666666666668</v>
          </cell>
          <cell r="I816">
            <v>-20.666666666666668</v>
          </cell>
          <cell r="J816">
            <v>-20.666666666666668</v>
          </cell>
          <cell r="K816">
            <v>-20.666666666666668</v>
          </cell>
          <cell r="L816">
            <v>-20.666666666666668</v>
          </cell>
          <cell r="M816">
            <v>-20.666666666666668</v>
          </cell>
          <cell r="N816">
            <v>-20.666666666666668</v>
          </cell>
          <cell r="O816">
            <v>-20.666666666666668</v>
          </cell>
          <cell r="P816">
            <v>-20.666666666666668</v>
          </cell>
          <cell r="Q816">
            <v>-20.666666666666668</v>
          </cell>
        </row>
        <row r="907">
          <cell r="F907">
            <v>-297008.3333333333</v>
          </cell>
          <cell r="G907">
            <v>-297008.3333333333</v>
          </cell>
          <cell r="H907">
            <v>-297008.3333333333</v>
          </cell>
          <cell r="I907">
            <v>-297008.3333333333</v>
          </cell>
          <cell r="J907">
            <v>-297008.3333333333</v>
          </cell>
          <cell r="K907">
            <v>-297008.3333333333</v>
          </cell>
          <cell r="L907">
            <v>-297008.3333333333</v>
          </cell>
          <cell r="M907">
            <v>-297008.3333333333</v>
          </cell>
          <cell r="N907">
            <v>-297008.3333333333</v>
          </cell>
          <cell r="O907">
            <v>-297008.3333333333</v>
          </cell>
          <cell r="P907">
            <v>-297008.3333333333</v>
          </cell>
          <cell r="Q907">
            <v>-297008.3333333333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5">
          <cell r="F155">
            <v>-11.666666666666666</v>
          </cell>
          <cell r="G155">
            <v>-11.666666666666666</v>
          </cell>
          <cell r="H155">
            <v>-11.666666666666666</v>
          </cell>
          <cell r="I155">
            <v>-11.666666666666666</v>
          </cell>
          <cell r="J155">
            <v>-11.666666666666666</v>
          </cell>
          <cell r="K155">
            <v>-11.666666666666666</v>
          </cell>
          <cell r="L155">
            <v>-11.666666666666666</v>
          </cell>
          <cell r="M155">
            <v>-11.666666666666666</v>
          </cell>
          <cell r="N155">
            <v>-11.666666666666666</v>
          </cell>
          <cell r="O155">
            <v>-11.666666666666666</v>
          </cell>
          <cell r="P155">
            <v>-11.666666666666666</v>
          </cell>
          <cell r="Q155">
            <v>-11.666666666666666</v>
          </cell>
        </row>
        <row r="156">
          <cell r="F156">
            <v>-15</v>
          </cell>
          <cell r="G156">
            <v>-15</v>
          </cell>
          <cell r="H156">
            <v>-15</v>
          </cell>
          <cell r="I156">
            <v>-15</v>
          </cell>
          <cell r="J156">
            <v>-15</v>
          </cell>
          <cell r="K156">
            <v>-15</v>
          </cell>
          <cell r="L156">
            <v>-15</v>
          </cell>
          <cell r="M156">
            <v>-15</v>
          </cell>
          <cell r="N156">
            <v>-15</v>
          </cell>
          <cell r="O156">
            <v>-15</v>
          </cell>
          <cell r="P156">
            <v>-15</v>
          </cell>
          <cell r="Q156">
            <v>-15</v>
          </cell>
        </row>
        <row r="326">
          <cell r="F326">
            <v>-1154.1666666666667</v>
          </cell>
          <cell r="G326">
            <v>-1154.1666666666667</v>
          </cell>
          <cell r="H326">
            <v>-1154.1666666666667</v>
          </cell>
          <cell r="I326">
            <v>-1154.1666666666667</v>
          </cell>
          <cell r="J326">
            <v>-1154.1666666666667</v>
          </cell>
          <cell r="K326">
            <v>-1154.1666666666667</v>
          </cell>
          <cell r="L326">
            <v>-1154.1666666666667</v>
          </cell>
          <cell r="M326">
            <v>-1154.1666666666667</v>
          </cell>
          <cell r="N326">
            <v>-1154.1666666666667</v>
          </cell>
          <cell r="O326">
            <v>-1154.1666666666667</v>
          </cell>
          <cell r="P326">
            <v>-1154.1666666666667</v>
          </cell>
          <cell r="Q326">
            <v>-1154.1666666666667</v>
          </cell>
        </row>
        <row r="327">
          <cell r="F327">
            <v>-2565</v>
          </cell>
          <cell r="G327">
            <v>-2565</v>
          </cell>
          <cell r="H327">
            <v>-2565</v>
          </cell>
          <cell r="I327">
            <v>-2565</v>
          </cell>
          <cell r="J327">
            <v>-2565</v>
          </cell>
          <cell r="K327">
            <v>-2565</v>
          </cell>
          <cell r="L327">
            <v>-2565</v>
          </cell>
          <cell r="M327">
            <v>-2565</v>
          </cell>
          <cell r="N327">
            <v>-2565</v>
          </cell>
          <cell r="O327">
            <v>-2565</v>
          </cell>
          <cell r="P327">
            <v>-2565</v>
          </cell>
          <cell r="Q327">
            <v>-2565</v>
          </cell>
        </row>
        <row r="328">
          <cell r="F328">
            <v>-993.3333333333334</v>
          </cell>
          <cell r="G328">
            <v>-993.3333333333334</v>
          </cell>
          <cell r="H328">
            <v>-993.3333333333334</v>
          </cell>
          <cell r="I328">
            <v>-993.3333333333334</v>
          </cell>
          <cell r="J328">
            <v>-993.3333333333334</v>
          </cell>
          <cell r="K328">
            <v>-993.3333333333334</v>
          </cell>
          <cell r="L328">
            <v>-993.3333333333334</v>
          </cell>
          <cell r="M328">
            <v>-993.3333333333334</v>
          </cell>
          <cell r="N328">
            <v>-993.3333333333334</v>
          </cell>
          <cell r="O328">
            <v>-993.3333333333334</v>
          </cell>
          <cell r="P328">
            <v>-993.3333333333334</v>
          </cell>
          <cell r="Q328">
            <v>-993.3333333333334</v>
          </cell>
        </row>
        <row r="329">
          <cell r="F329">
            <v>-20460</v>
          </cell>
          <cell r="G329">
            <v>-20460</v>
          </cell>
          <cell r="H329">
            <v>-20460</v>
          </cell>
          <cell r="I329">
            <v>-20460</v>
          </cell>
          <cell r="J329">
            <v>-20460</v>
          </cell>
          <cell r="K329">
            <v>-20460</v>
          </cell>
          <cell r="L329">
            <v>-20460</v>
          </cell>
          <cell r="M329">
            <v>-20460</v>
          </cell>
          <cell r="N329">
            <v>-20460</v>
          </cell>
          <cell r="O329">
            <v>-20460</v>
          </cell>
          <cell r="P329">
            <v>-20460</v>
          </cell>
          <cell r="Q329">
            <v>-20460</v>
          </cell>
        </row>
        <row r="330">
          <cell r="F330">
            <v>-35454.166666666664</v>
          </cell>
          <cell r="G330">
            <v>-35454.166666666664</v>
          </cell>
          <cell r="H330">
            <v>-35454.166666666664</v>
          </cell>
          <cell r="I330">
            <v>-35454.166666666664</v>
          </cell>
          <cell r="J330">
            <v>-35454.166666666664</v>
          </cell>
          <cell r="K330">
            <v>-35454.166666666664</v>
          </cell>
          <cell r="L330">
            <v>-35454.166666666664</v>
          </cell>
          <cell r="M330">
            <v>-35454.166666666664</v>
          </cell>
          <cell r="N330">
            <v>-35454.166666666664</v>
          </cell>
          <cell r="O330">
            <v>-35454.166666666664</v>
          </cell>
          <cell r="P330">
            <v>-35454.166666666664</v>
          </cell>
          <cell r="Q330">
            <v>-35454.166666666664</v>
          </cell>
        </row>
        <row r="331">
          <cell r="F331">
            <v>-6193.333333333333</v>
          </cell>
          <cell r="G331">
            <v>-6193.333333333333</v>
          </cell>
          <cell r="H331">
            <v>-6193.333333333333</v>
          </cell>
          <cell r="I331">
            <v>-6193.333333333333</v>
          </cell>
          <cell r="J331">
            <v>-6193.333333333333</v>
          </cell>
          <cell r="K331">
            <v>-6193.333333333333</v>
          </cell>
          <cell r="L331">
            <v>-6193.333333333333</v>
          </cell>
          <cell r="M331">
            <v>-6193.333333333333</v>
          </cell>
          <cell r="N331">
            <v>-6193.333333333333</v>
          </cell>
          <cell r="O331">
            <v>-6193.333333333333</v>
          </cell>
          <cell r="P331">
            <v>-6193.333333333333</v>
          </cell>
          <cell r="Q331">
            <v>-6193.333333333333</v>
          </cell>
        </row>
        <row r="476">
          <cell r="F476">
            <v>-1663.3333333333333</v>
          </cell>
          <cell r="G476">
            <v>-1663.3333333333333</v>
          </cell>
          <cell r="H476">
            <v>-1663.3333333333333</v>
          </cell>
          <cell r="I476">
            <v>-1663.3333333333333</v>
          </cell>
          <cell r="J476">
            <v>-1663.3333333333333</v>
          </cell>
          <cell r="K476">
            <v>-1663.3333333333333</v>
          </cell>
          <cell r="L476">
            <v>-1663.3333333333333</v>
          </cell>
          <cell r="M476">
            <v>-1663.3333333333333</v>
          </cell>
          <cell r="N476">
            <v>-1663.3333333333333</v>
          </cell>
          <cell r="O476">
            <v>-1663.3333333333333</v>
          </cell>
          <cell r="P476">
            <v>-1663.3333333333333</v>
          </cell>
          <cell r="Q476">
            <v>-1663.3333333333333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-2000000</v>
          </cell>
        </row>
        <row r="701">
          <cell r="Q701">
            <v>-996966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-275630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-180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237">
          <cell r="F237">
            <v>0</v>
          </cell>
          <cell r="G237">
            <v>0</v>
          </cell>
          <cell r="H237">
            <v>-30000</v>
          </cell>
          <cell r="I237">
            <v>0</v>
          </cell>
          <cell r="J237">
            <v>0</v>
          </cell>
          <cell r="K237">
            <v>-30000</v>
          </cell>
          <cell r="L237">
            <v>0</v>
          </cell>
          <cell r="M237">
            <v>-30000</v>
          </cell>
          <cell r="N237">
            <v>0</v>
          </cell>
          <cell r="O237">
            <v>0</v>
          </cell>
          <cell r="P237">
            <v>0</v>
          </cell>
          <cell r="Q237">
            <v>-30000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7">
          <cell r="F47">
            <v>0</v>
          </cell>
          <cell r="G47">
            <v>0</v>
          </cell>
          <cell r="H47">
            <v>-180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102">
          <cell r="F102">
            <v>-50743.333333333336</v>
          </cell>
          <cell r="G102">
            <v>-50743.333333333336</v>
          </cell>
          <cell r="H102">
            <v>-50743.333333333336</v>
          </cell>
          <cell r="I102">
            <v>-50743.333333333336</v>
          </cell>
          <cell r="J102">
            <v>-50743.333333333336</v>
          </cell>
          <cell r="K102">
            <v>-50743.333333333336</v>
          </cell>
          <cell r="L102">
            <v>-50743.333333333336</v>
          </cell>
          <cell r="M102">
            <v>-50743.333333333336</v>
          </cell>
          <cell r="N102">
            <v>-50743.333333333336</v>
          </cell>
          <cell r="O102">
            <v>-50743.333333333336</v>
          </cell>
          <cell r="P102">
            <v>-50743.333333333336</v>
          </cell>
          <cell r="Q102">
            <v>-50743.333333333336</v>
          </cell>
        </row>
        <row r="103">
          <cell r="F103">
            <v>-955.8333333333334</v>
          </cell>
          <cell r="G103">
            <v>-955.8333333333334</v>
          </cell>
          <cell r="H103">
            <v>-955.8333333333334</v>
          </cell>
          <cell r="I103">
            <v>-955.8333333333334</v>
          </cell>
          <cell r="J103">
            <v>-955.8333333333334</v>
          </cell>
          <cell r="K103">
            <v>-955.8333333333334</v>
          </cell>
          <cell r="L103">
            <v>-955.8333333333334</v>
          </cell>
          <cell r="M103">
            <v>-955.8333333333334</v>
          </cell>
          <cell r="N103">
            <v>-955.8333333333334</v>
          </cell>
          <cell r="O103">
            <v>-955.8333333333334</v>
          </cell>
          <cell r="P103">
            <v>-955.8333333333334</v>
          </cell>
          <cell r="Q103">
            <v>-955.8333333333334</v>
          </cell>
        </row>
        <row r="104">
          <cell r="F104">
            <v>-125.83333333333333</v>
          </cell>
          <cell r="G104">
            <v>-125.83333333333333</v>
          </cell>
          <cell r="H104">
            <v>-125.83333333333333</v>
          </cell>
          <cell r="I104">
            <v>-125.83333333333333</v>
          </cell>
          <cell r="J104">
            <v>-125.83333333333333</v>
          </cell>
          <cell r="K104">
            <v>-125.83333333333333</v>
          </cell>
          <cell r="L104">
            <v>-125.83333333333333</v>
          </cell>
          <cell r="M104">
            <v>-125.83333333333333</v>
          </cell>
          <cell r="N104">
            <v>-125.83333333333333</v>
          </cell>
          <cell r="O104">
            <v>-125.83333333333333</v>
          </cell>
          <cell r="P104">
            <v>-125.83333333333333</v>
          </cell>
          <cell r="Q104">
            <v>-125.83333333333333</v>
          </cell>
        </row>
        <row r="105">
          <cell r="F105">
            <v>-232614.16666666666</v>
          </cell>
          <cell r="G105">
            <v>-232614.16666666666</v>
          </cell>
          <cell r="H105">
            <v>-232614.16666666666</v>
          </cell>
          <cell r="I105">
            <v>-232614.16666666666</v>
          </cell>
          <cell r="J105">
            <v>-232614.16666666666</v>
          </cell>
          <cell r="K105">
            <v>-232614.16666666666</v>
          </cell>
          <cell r="L105">
            <v>-232614.16666666666</v>
          </cell>
          <cell r="M105">
            <v>-232614.16666666666</v>
          </cell>
          <cell r="N105">
            <v>-232614.16666666666</v>
          </cell>
          <cell r="O105">
            <v>-232614.16666666666</v>
          </cell>
          <cell r="P105">
            <v>-232614.16666666666</v>
          </cell>
          <cell r="Q105">
            <v>-232614.16666666666</v>
          </cell>
        </row>
        <row r="153">
          <cell r="F153">
            <v>-11963.333333333334</v>
          </cell>
          <cell r="G153">
            <v>-11963.333333333334</v>
          </cell>
          <cell r="H153">
            <v>-11963.333333333334</v>
          </cell>
          <cell r="I153">
            <v>-11963.333333333334</v>
          </cell>
          <cell r="J153">
            <v>-11963.333333333334</v>
          </cell>
          <cell r="K153">
            <v>-11963.333333333334</v>
          </cell>
          <cell r="L153">
            <v>-11963.333333333334</v>
          </cell>
          <cell r="M153">
            <v>-11963.333333333334</v>
          </cell>
          <cell r="N153">
            <v>-11963.333333333334</v>
          </cell>
          <cell r="O153">
            <v>-11963.333333333334</v>
          </cell>
          <cell r="P153">
            <v>-11963.333333333334</v>
          </cell>
          <cell r="Q153">
            <v>-11963.333333333334</v>
          </cell>
        </row>
        <row r="154">
          <cell r="F154">
            <v>-144.16666666666666</v>
          </cell>
          <cell r="G154">
            <v>-144.16666666666666</v>
          </cell>
          <cell r="H154">
            <v>-144.16666666666666</v>
          </cell>
          <cell r="I154">
            <v>-144.16666666666666</v>
          </cell>
          <cell r="J154">
            <v>-144.16666666666666</v>
          </cell>
          <cell r="K154">
            <v>-144.16666666666666</v>
          </cell>
          <cell r="L154">
            <v>-144.16666666666666</v>
          </cell>
          <cell r="M154">
            <v>-144.16666666666666</v>
          </cell>
          <cell r="N154">
            <v>-144.16666666666666</v>
          </cell>
          <cell r="O154">
            <v>-144.16666666666666</v>
          </cell>
          <cell r="P154">
            <v>-144.16666666666666</v>
          </cell>
          <cell r="Q154">
            <v>-144.16666666666666</v>
          </cell>
        </row>
        <row r="191">
          <cell r="F191">
            <v>-21384.166666666668</v>
          </cell>
          <cell r="G191">
            <v>-21384.166666666668</v>
          </cell>
          <cell r="H191">
            <v>-21384.166666666668</v>
          </cell>
          <cell r="I191">
            <v>-21384.166666666668</v>
          </cell>
          <cell r="J191">
            <v>-21384.166666666668</v>
          </cell>
          <cell r="K191">
            <v>-21384.166666666668</v>
          </cell>
          <cell r="L191">
            <v>-21384.166666666668</v>
          </cell>
          <cell r="M191">
            <v>-21384.166666666668</v>
          </cell>
          <cell r="N191">
            <v>-21384.166666666668</v>
          </cell>
          <cell r="O191">
            <v>-21384.166666666668</v>
          </cell>
          <cell r="P191">
            <v>-21384.166666666668</v>
          </cell>
          <cell r="Q191">
            <v>-21384.166666666668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3">
          <cell r="F123">
            <v>-16010.833333333334</v>
          </cell>
          <cell r="G123">
            <v>-16010.833333333334</v>
          </cell>
          <cell r="H123">
            <v>-16010.833333333334</v>
          </cell>
          <cell r="I123">
            <v>-16010.833333333334</v>
          </cell>
          <cell r="J123">
            <v>-16010.833333333334</v>
          </cell>
          <cell r="K123">
            <v>-16010.833333333334</v>
          </cell>
          <cell r="L123">
            <v>-16010.833333333334</v>
          </cell>
          <cell r="M123">
            <v>-16010.833333333334</v>
          </cell>
          <cell r="N123">
            <v>-16010.833333333334</v>
          </cell>
          <cell r="O123">
            <v>-16010.833333333334</v>
          </cell>
          <cell r="P123">
            <v>-16010.833333333334</v>
          </cell>
          <cell r="Q123">
            <v>-16010.833333333334</v>
          </cell>
        </row>
        <row r="124">
          <cell r="F124">
            <v>-20.833333333333332</v>
          </cell>
          <cell r="G124">
            <v>-20.833333333333332</v>
          </cell>
          <cell r="H124">
            <v>-20.833333333333332</v>
          </cell>
          <cell r="I124">
            <v>-20.833333333333332</v>
          </cell>
          <cell r="J124">
            <v>-20.833333333333332</v>
          </cell>
          <cell r="K124">
            <v>-20.833333333333332</v>
          </cell>
          <cell r="L124">
            <v>-20.833333333333332</v>
          </cell>
          <cell r="M124">
            <v>-20.833333333333332</v>
          </cell>
          <cell r="N124">
            <v>-20.833333333333332</v>
          </cell>
          <cell r="O124">
            <v>-20.833333333333332</v>
          </cell>
          <cell r="P124">
            <v>-20.833333333333332</v>
          </cell>
          <cell r="Q124">
            <v>-20.833333333333332</v>
          </cell>
        </row>
        <row r="188">
          <cell r="F188">
            <v>-238.33333333333334</v>
          </cell>
          <cell r="G188">
            <v>-238.33333333333334</v>
          </cell>
          <cell r="H188">
            <v>-238.33333333333334</v>
          </cell>
          <cell r="I188">
            <v>-238.33333333333334</v>
          </cell>
          <cell r="J188">
            <v>-238.33333333333334</v>
          </cell>
          <cell r="K188">
            <v>-238.33333333333334</v>
          </cell>
          <cell r="L188">
            <v>-238.33333333333334</v>
          </cell>
          <cell r="M188">
            <v>-238.33333333333334</v>
          </cell>
          <cell r="N188">
            <v>-238.33333333333334</v>
          </cell>
          <cell r="O188">
            <v>-238.33333333333334</v>
          </cell>
          <cell r="P188">
            <v>-238.33333333333334</v>
          </cell>
          <cell r="Q188">
            <v>-238.33333333333334</v>
          </cell>
        </row>
        <row r="209">
          <cell r="F209">
            <v>-50.833333333333336</v>
          </cell>
          <cell r="G209">
            <v>-50.833333333333336</v>
          </cell>
          <cell r="H209">
            <v>-50.833333333333336</v>
          </cell>
          <cell r="I209">
            <v>-50.833333333333336</v>
          </cell>
          <cell r="J209">
            <v>-50.833333333333336</v>
          </cell>
          <cell r="K209">
            <v>-50.833333333333336</v>
          </cell>
          <cell r="L209">
            <v>-50.833333333333336</v>
          </cell>
          <cell r="M209">
            <v>-50.833333333333336</v>
          </cell>
          <cell r="N209">
            <v>-50.833333333333336</v>
          </cell>
          <cell r="O209">
            <v>-50.833333333333336</v>
          </cell>
          <cell r="P209">
            <v>-50.833333333333336</v>
          </cell>
          <cell r="Q209">
            <v>-50.833333333333336</v>
          </cell>
        </row>
        <row r="210">
          <cell r="F210">
            <v>-1453.16</v>
          </cell>
          <cell r="G210">
            <v>-1453.16</v>
          </cell>
          <cell r="H210">
            <v>-1453.16</v>
          </cell>
          <cell r="I210">
            <v>-1453.16</v>
          </cell>
          <cell r="J210">
            <v>-1453.16</v>
          </cell>
          <cell r="K210">
            <v>-1453.16</v>
          </cell>
          <cell r="L210">
            <v>-1453.16</v>
          </cell>
          <cell r="M210">
            <v>-1453.16</v>
          </cell>
          <cell r="N210">
            <v>-1453.16</v>
          </cell>
          <cell r="O210">
            <v>-1453.16</v>
          </cell>
          <cell r="P210">
            <v>-1453.16</v>
          </cell>
          <cell r="Q210">
            <v>-1453.16</v>
          </cell>
        </row>
        <row r="242">
          <cell r="F242">
            <v>-18395</v>
          </cell>
          <cell r="G242">
            <v>-18395</v>
          </cell>
          <cell r="H242">
            <v>-18395</v>
          </cell>
          <cell r="I242">
            <v>-18395</v>
          </cell>
          <cell r="J242">
            <v>-18395</v>
          </cell>
          <cell r="K242">
            <v>-18395</v>
          </cell>
          <cell r="L242">
            <v>-18395</v>
          </cell>
          <cell r="M242">
            <v>-18395</v>
          </cell>
          <cell r="N242">
            <v>-18395</v>
          </cell>
          <cell r="O242">
            <v>-18395</v>
          </cell>
          <cell r="P242">
            <v>-18395</v>
          </cell>
          <cell r="Q242">
            <v>-18395</v>
          </cell>
        </row>
        <row r="271">
          <cell r="F271">
            <v>-1193.3333333333333</v>
          </cell>
          <cell r="G271">
            <v>-1193.3333333333333</v>
          </cell>
          <cell r="H271">
            <v>-1193.3333333333333</v>
          </cell>
          <cell r="I271">
            <v>-1193.3333333333333</v>
          </cell>
          <cell r="J271">
            <v>-1193.3333333333333</v>
          </cell>
          <cell r="K271">
            <v>-1193.3333333333333</v>
          </cell>
          <cell r="L271">
            <v>-1193.3333333333333</v>
          </cell>
          <cell r="M271">
            <v>-1193.3333333333333</v>
          </cell>
          <cell r="N271">
            <v>-1193.3333333333333</v>
          </cell>
          <cell r="O271">
            <v>-1193.3333333333333</v>
          </cell>
          <cell r="P271">
            <v>-1193.3333333333333</v>
          </cell>
          <cell r="Q271">
            <v>-1193.3333333333333</v>
          </cell>
        </row>
        <row r="300">
          <cell r="Q300">
            <v>-107610</v>
          </cell>
        </row>
        <row r="333">
          <cell r="F333">
            <v>-4887.5</v>
          </cell>
          <cell r="G333">
            <v>-4887.5</v>
          </cell>
          <cell r="H333">
            <v>-4887.5</v>
          </cell>
          <cell r="I333">
            <v>-4887.5</v>
          </cell>
          <cell r="J333">
            <v>-4887.5</v>
          </cell>
          <cell r="K333">
            <v>-4887.5</v>
          </cell>
          <cell r="L333">
            <v>-4887.5</v>
          </cell>
          <cell r="M333">
            <v>-4887.5</v>
          </cell>
          <cell r="N333">
            <v>-4887.5</v>
          </cell>
          <cell r="O333">
            <v>-4887.5</v>
          </cell>
          <cell r="P333">
            <v>-4887.5</v>
          </cell>
          <cell r="Q333">
            <v>-4887.5</v>
          </cell>
        </row>
        <row r="351">
          <cell r="F351">
            <v>-6717.5</v>
          </cell>
          <cell r="G351">
            <v>-6717.5</v>
          </cell>
          <cell r="H351">
            <v>-6717.5</v>
          </cell>
          <cell r="I351">
            <v>-6717.5</v>
          </cell>
          <cell r="J351">
            <v>-6717.5</v>
          </cell>
          <cell r="K351">
            <v>-6717.5</v>
          </cell>
          <cell r="L351">
            <v>-6717.5</v>
          </cell>
          <cell r="M351">
            <v>-6717.5</v>
          </cell>
          <cell r="N351">
            <v>-6717.5</v>
          </cell>
          <cell r="O351">
            <v>-6717.5</v>
          </cell>
          <cell r="P351">
            <v>-6717.5</v>
          </cell>
          <cell r="Q351">
            <v>-6717.5</v>
          </cell>
        </row>
        <row r="368">
          <cell r="F368">
            <v>-4118</v>
          </cell>
          <cell r="G368">
            <v>-4118</v>
          </cell>
          <cell r="H368">
            <v>-4118</v>
          </cell>
          <cell r="I368">
            <v>-4118</v>
          </cell>
          <cell r="J368">
            <v>-4118</v>
          </cell>
          <cell r="K368">
            <v>-4118</v>
          </cell>
          <cell r="L368">
            <v>-4118</v>
          </cell>
          <cell r="M368">
            <v>-4118</v>
          </cell>
          <cell r="N368">
            <v>-4118</v>
          </cell>
          <cell r="O368">
            <v>-4118</v>
          </cell>
          <cell r="P368">
            <v>-4118</v>
          </cell>
          <cell r="Q368">
            <v>-4122</v>
          </cell>
        </row>
        <row r="386">
          <cell r="F386">
            <v>-9116</v>
          </cell>
          <cell r="G386">
            <v>-9116</v>
          </cell>
          <cell r="H386">
            <v>-9116</v>
          </cell>
          <cell r="I386">
            <v>-9116</v>
          </cell>
          <cell r="J386">
            <v>-9116</v>
          </cell>
          <cell r="K386">
            <v>-9116</v>
          </cell>
          <cell r="L386">
            <v>-9116</v>
          </cell>
          <cell r="M386">
            <v>-9116</v>
          </cell>
          <cell r="N386">
            <v>-9116</v>
          </cell>
          <cell r="O386">
            <v>-9116</v>
          </cell>
          <cell r="P386">
            <v>-9116</v>
          </cell>
          <cell r="Q386">
            <v>-9114</v>
          </cell>
        </row>
        <row r="404">
          <cell r="F404">
            <v>-2488.3333333333335</v>
          </cell>
          <cell r="G404">
            <v>-2488.3333333333335</v>
          </cell>
          <cell r="H404">
            <v>-2488.3333333333335</v>
          </cell>
          <cell r="I404">
            <v>-2488.3333333333335</v>
          </cell>
          <cell r="J404">
            <v>-2488.3333333333335</v>
          </cell>
          <cell r="K404">
            <v>-2488.3333333333335</v>
          </cell>
          <cell r="L404">
            <v>-2488.3333333333335</v>
          </cell>
          <cell r="M404">
            <v>-2488.3333333333335</v>
          </cell>
          <cell r="N404">
            <v>-2488.3333333333335</v>
          </cell>
          <cell r="O404">
            <v>-2488.3333333333335</v>
          </cell>
          <cell r="P404">
            <v>-2488.3333333333335</v>
          </cell>
          <cell r="Q404">
            <v>-2488.3333333333335</v>
          </cell>
        </row>
        <row r="422">
          <cell r="F422">
            <v>-745</v>
          </cell>
          <cell r="G422">
            <v>-745</v>
          </cell>
          <cell r="H422">
            <v>-746</v>
          </cell>
          <cell r="I422">
            <v>-746</v>
          </cell>
          <cell r="J422">
            <v>-746</v>
          </cell>
          <cell r="K422">
            <v>-746</v>
          </cell>
          <cell r="L422">
            <v>-746</v>
          </cell>
          <cell r="M422">
            <v>-746</v>
          </cell>
          <cell r="N422">
            <v>-746</v>
          </cell>
          <cell r="O422">
            <v>-746</v>
          </cell>
          <cell r="P422">
            <v>-746</v>
          </cell>
          <cell r="Q422">
            <v>-746</v>
          </cell>
        </row>
        <row r="440">
          <cell r="F440">
            <v>-12634</v>
          </cell>
          <cell r="G440">
            <v>-12634</v>
          </cell>
          <cell r="H440">
            <v>-12634</v>
          </cell>
          <cell r="I440">
            <v>-12634</v>
          </cell>
          <cell r="J440">
            <v>-12634</v>
          </cell>
          <cell r="K440">
            <v>-12634</v>
          </cell>
          <cell r="L440">
            <v>-12634</v>
          </cell>
          <cell r="M440">
            <v>-12634</v>
          </cell>
          <cell r="N440">
            <v>-12634</v>
          </cell>
          <cell r="O440">
            <v>-12634</v>
          </cell>
          <cell r="P440">
            <v>-12634</v>
          </cell>
          <cell r="Q440">
            <v>-12636</v>
          </cell>
        </row>
        <row r="458">
          <cell r="F458">
            <v>-5374</v>
          </cell>
          <cell r="G458">
            <v>-5374</v>
          </cell>
          <cell r="H458">
            <v>-5374</v>
          </cell>
          <cell r="I458">
            <v>-5374</v>
          </cell>
          <cell r="J458">
            <v>-5374</v>
          </cell>
          <cell r="K458">
            <v>-5374</v>
          </cell>
          <cell r="L458">
            <v>-5374</v>
          </cell>
          <cell r="M458">
            <v>-5374</v>
          </cell>
          <cell r="N458">
            <v>-5374</v>
          </cell>
          <cell r="O458">
            <v>-5374</v>
          </cell>
          <cell r="P458">
            <v>-5374</v>
          </cell>
          <cell r="Q458">
            <v>-5376</v>
          </cell>
        </row>
        <row r="475">
          <cell r="F475">
            <v>-1765</v>
          </cell>
          <cell r="G475">
            <v>-1765</v>
          </cell>
          <cell r="H475">
            <v>-1765</v>
          </cell>
          <cell r="I475">
            <v>-1765</v>
          </cell>
          <cell r="J475">
            <v>-1765</v>
          </cell>
          <cell r="K475">
            <v>-1765</v>
          </cell>
          <cell r="L475">
            <v>-1765</v>
          </cell>
          <cell r="M475">
            <v>-1765</v>
          </cell>
          <cell r="N475">
            <v>-1765</v>
          </cell>
          <cell r="O475">
            <v>-1765</v>
          </cell>
          <cell r="P475">
            <v>-1765</v>
          </cell>
          <cell r="Q475">
            <v>-1765</v>
          </cell>
        </row>
        <row r="492">
          <cell r="F492">
            <v>-426</v>
          </cell>
          <cell r="G492">
            <v>-426</v>
          </cell>
          <cell r="H492">
            <v>-426</v>
          </cell>
          <cell r="I492">
            <v>-426</v>
          </cell>
          <cell r="J492">
            <v>-426</v>
          </cell>
          <cell r="K492">
            <v>-426</v>
          </cell>
          <cell r="L492">
            <v>-426</v>
          </cell>
          <cell r="M492">
            <v>-426</v>
          </cell>
          <cell r="N492">
            <v>-426</v>
          </cell>
          <cell r="O492">
            <v>-426</v>
          </cell>
          <cell r="P492">
            <v>-426</v>
          </cell>
          <cell r="Q492">
            <v>-424</v>
          </cell>
        </row>
        <row r="509">
          <cell r="F509">
            <v>-432</v>
          </cell>
          <cell r="G509">
            <v>-432</v>
          </cell>
          <cell r="H509">
            <v>-432</v>
          </cell>
          <cell r="I509">
            <v>-432</v>
          </cell>
          <cell r="J509">
            <v>-432</v>
          </cell>
          <cell r="K509">
            <v>-432</v>
          </cell>
          <cell r="L509">
            <v>-432</v>
          </cell>
          <cell r="M509">
            <v>-432</v>
          </cell>
          <cell r="N509">
            <v>-432</v>
          </cell>
          <cell r="O509">
            <v>-432</v>
          </cell>
          <cell r="P509">
            <v>-432</v>
          </cell>
          <cell r="Q509">
            <v>-428</v>
          </cell>
        </row>
        <row r="526">
          <cell r="F526">
            <v>-3520</v>
          </cell>
          <cell r="G526">
            <v>-3520</v>
          </cell>
          <cell r="H526">
            <v>-3520</v>
          </cell>
          <cell r="I526">
            <v>-3520</v>
          </cell>
          <cell r="J526">
            <v>-3520</v>
          </cell>
          <cell r="K526">
            <v>-3520</v>
          </cell>
          <cell r="L526">
            <v>-3520</v>
          </cell>
          <cell r="M526">
            <v>-3520</v>
          </cell>
          <cell r="N526">
            <v>-3520</v>
          </cell>
          <cell r="O526">
            <v>-3520</v>
          </cell>
          <cell r="P526">
            <v>-3520</v>
          </cell>
          <cell r="Q526">
            <v>-3520</v>
          </cell>
        </row>
        <row r="543">
          <cell r="F543">
            <v>-57</v>
          </cell>
          <cell r="G543">
            <v>-57</v>
          </cell>
          <cell r="H543">
            <v>-57</v>
          </cell>
          <cell r="I543">
            <v>-57</v>
          </cell>
          <cell r="J543">
            <v>-57</v>
          </cell>
          <cell r="K543">
            <v>-57</v>
          </cell>
          <cell r="L543">
            <v>-57</v>
          </cell>
          <cell r="M543">
            <v>-57</v>
          </cell>
          <cell r="N543">
            <v>-57</v>
          </cell>
          <cell r="O543">
            <v>-57</v>
          </cell>
          <cell r="P543">
            <v>-55</v>
          </cell>
          <cell r="Q543">
            <v>-55</v>
          </cell>
        </row>
        <row r="560">
          <cell r="F560">
            <v>-2414.1666666666665</v>
          </cell>
          <cell r="G560">
            <v>-2414.1666666666665</v>
          </cell>
          <cell r="H560">
            <v>-2414.1666666666665</v>
          </cell>
          <cell r="I560">
            <v>-2414.1666666666665</v>
          </cell>
          <cell r="J560">
            <v>-2414.1666666666665</v>
          </cell>
          <cell r="K560">
            <v>-2414.1666666666665</v>
          </cell>
          <cell r="L560">
            <v>-2414.1666666666665</v>
          </cell>
          <cell r="M560">
            <v>-2414.1666666666665</v>
          </cell>
          <cell r="N560">
            <v>-2414.1666666666665</v>
          </cell>
          <cell r="O560">
            <v>-2414.1666666666665</v>
          </cell>
          <cell r="P560">
            <v>-2414.1666666666665</v>
          </cell>
          <cell r="Q560">
            <v>-2414.1666666666665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36">
          <cell r="F336">
            <v>-256</v>
          </cell>
          <cell r="G336">
            <v>-256</v>
          </cell>
          <cell r="H336">
            <v>-256</v>
          </cell>
          <cell r="I336">
            <v>-256</v>
          </cell>
          <cell r="J336">
            <v>-256</v>
          </cell>
          <cell r="K336">
            <v>-256</v>
          </cell>
          <cell r="L336">
            <v>-256</v>
          </cell>
          <cell r="M336">
            <v>-256</v>
          </cell>
          <cell r="N336">
            <v>-256</v>
          </cell>
          <cell r="O336">
            <v>-256</v>
          </cell>
          <cell r="P336">
            <v>-256</v>
          </cell>
          <cell r="Q336">
            <v>-254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btors Per Service"/>
      <sheetName val="Debtors Per Area"/>
      <sheetName val="Age Analysis"/>
      <sheetName val="Accumulated Debtors"/>
    </sheetNames>
    <sheetDataSet>
      <sheetData sheetId="0">
        <row r="6">
          <cell r="B6">
            <v>8188875</v>
          </cell>
          <cell r="I6">
            <v>7769109</v>
          </cell>
          <cell r="P6">
            <v>32792022</v>
          </cell>
          <cell r="W6">
            <v>7849109</v>
          </cell>
          <cell r="AD6">
            <v>7827239</v>
          </cell>
          <cell r="AK6">
            <v>7794109</v>
          </cell>
          <cell r="AR6">
            <v>7789109</v>
          </cell>
          <cell r="AY6">
            <v>7784109</v>
          </cell>
          <cell r="BF6">
            <v>7784109</v>
          </cell>
          <cell r="BM6">
            <v>7779109</v>
          </cell>
          <cell r="BT6">
            <v>7779109</v>
          </cell>
          <cell r="CA6">
            <v>7779108</v>
          </cell>
        </row>
        <row r="7">
          <cell r="B7">
            <v>13991750</v>
          </cell>
          <cell r="I7">
            <v>16161527</v>
          </cell>
          <cell r="P7">
            <v>15378563</v>
          </cell>
          <cell r="W7">
            <v>14620827</v>
          </cell>
          <cell r="AD7">
            <v>14080066</v>
          </cell>
          <cell r="AK7">
            <v>12394306</v>
          </cell>
          <cell r="AR7">
            <v>13453566</v>
          </cell>
          <cell r="AY7">
            <v>12982280</v>
          </cell>
          <cell r="BF7">
            <v>15448203</v>
          </cell>
          <cell r="BM7">
            <v>15021000</v>
          </cell>
          <cell r="BT7">
            <v>14041443</v>
          </cell>
          <cell r="CA7">
            <v>14027563</v>
          </cell>
        </row>
        <row r="8">
          <cell r="B8">
            <v>3180627</v>
          </cell>
          <cell r="I8">
            <v>3582632</v>
          </cell>
          <cell r="P8">
            <v>3662179</v>
          </cell>
          <cell r="W8">
            <v>3185892</v>
          </cell>
          <cell r="AD8">
            <v>3442693</v>
          </cell>
          <cell r="AK8">
            <v>3851001</v>
          </cell>
          <cell r="AR8">
            <v>4083979</v>
          </cell>
          <cell r="AY8">
            <v>5140333</v>
          </cell>
          <cell r="BF8">
            <v>5503703</v>
          </cell>
          <cell r="BM8">
            <v>5371901</v>
          </cell>
          <cell r="BT8">
            <v>5383368</v>
          </cell>
          <cell r="CA8">
            <v>4679939</v>
          </cell>
        </row>
        <row r="9">
          <cell r="B9">
            <v>2483781</v>
          </cell>
          <cell r="I9">
            <v>2473404</v>
          </cell>
          <cell r="P9">
            <v>7826607</v>
          </cell>
          <cell r="W9">
            <v>2427984</v>
          </cell>
          <cell r="AD9">
            <v>2466460</v>
          </cell>
          <cell r="AK9">
            <v>2657739</v>
          </cell>
          <cell r="AR9">
            <v>2462894</v>
          </cell>
          <cell r="AY9">
            <v>2253870</v>
          </cell>
          <cell r="BF9">
            <v>2289373</v>
          </cell>
          <cell r="BM9">
            <v>2314627</v>
          </cell>
          <cell r="BT9">
            <v>2439394</v>
          </cell>
          <cell r="CA9">
            <v>2387990</v>
          </cell>
        </row>
        <row r="10">
          <cell r="B10">
            <v>1516950</v>
          </cell>
          <cell r="I10">
            <v>1517951</v>
          </cell>
          <cell r="P10">
            <v>6254521</v>
          </cell>
          <cell r="W10">
            <v>1527950</v>
          </cell>
          <cell r="AD10">
            <v>1524950</v>
          </cell>
          <cell r="AK10">
            <v>1522950</v>
          </cell>
          <cell r="AR10">
            <v>1516950</v>
          </cell>
          <cell r="AY10">
            <v>1516950</v>
          </cell>
          <cell r="BF10">
            <v>1514950</v>
          </cell>
          <cell r="BM10">
            <v>1513450</v>
          </cell>
          <cell r="BT10">
            <v>1512950</v>
          </cell>
          <cell r="CA10">
            <v>1512870</v>
          </cell>
        </row>
        <row r="11">
          <cell r="B11">
            <v>1674758</v>
          </cell>
          <cell r="I11">
            <v>1059740</v>
          </cell>
          <cell r="P11">
            <v>1059740</v>
          </cell>
          <cell r="W11">
            <v>1059740</v>
          </cell>
          <cell r="AD11">
            <v>1059740</v>
          </cell>
          <cell r="AK11">
            <v>1059739</v>
          </cell>
          <cell r="AR11">
            <v>1059740</v>
          </cell>
          <cell r="AY11">
            <v>1059740</v>
          </cell>
          <cell r="BF11">
            <v>1059740</v>
          </cell>
          <cell r="BM11">
            <v>1059740</v>
          </cell>
          <cell r="BT11">
            <v>1059740</v>
          </cell>
          <cell r="CA11">
            <v>1059728</v>
          </cell>
        </row>
        <row r="12">
          <cell r="B12">
            <v>1555920</v>
          </cell>
          <cell r="I12">
            <v>1555920</v>
          </cell>
          <cell r="P12">
            <v>1555920</v>
          </cell>
          <cell r="W12">
            <v>1555920</v>
          </cell>
          <cell r="AD12">
            <v>1555920</v>
          </cell>
          <cell r="AK12">
            <v>1555920</v>
          </cell>
          <cell r="AR12">
            <v>1555920</v>
          </cell>
          <cell r="AY12">
            <v>1555920</v>
          </cell>
          <cell r="BF12">
            <v>1555920</v>
          </cell>
          <cell r="BM12">
            <v>1555920</v>
          </cell>
          <cell r="BT12">
            <v>1555920</v>
          </cell>
          <cell r="CA12">
            <v>1555890</v>
          </cell>
        </row>
        <row r="13">
          <cell r="B13">
            <v>1475620</v>
          </cell>
          <cell r="I13">
            <v>1475620</v>
          </cell>
          <cell r="P13">
            <v>1475620</v>
          </cell>
          <cell r="W13">
            <v>1475620</v>
          </cell>
          <cell r="AD13">
            <v>1475620</v>
          </cell>
          <cell r="AK13">
            <v>1475620</v>
          </cell>
          <cell r="AR13">
            <v>1475620</v>
          </cell>
          <cell r="AY13">
            <v>1475620</v>
          </cell>
          <cell r="BF13">
            <v>1475620</v>
          </cell>
          <cell r="BM13">
            <v>1475620</v>
          </cell>
          <cell r="BT13">
            <v>1475620</v>
          </cell>
          <cell r="CA13">
            <v>1475616</v>
          </cell>
        </row>
        <row r="14">
          <cell r="B14">
            <v>1701410</v>
          </cell>
          <cell r="I14">
            <v>1701410</v>
          </cell>
          <cell r="P14">
            <v>1701410</v>
          </cell>
          <cell r="W14">
            <v>1701410</v>
          </cell>
          <cell r="AD14">
            <v>1701410</v>
          </cell>
          <cell r="AK14">
            <v>1701410</v>
          </cell>
          <cell r="AR14">
            <v>1701410</v>
          </cell>
          <cell r="AY14">
            <v>1701410</v>
          </cell>
          <cell r="BF14">
            <v>1701410</v>
          </cell>
          <cell r="BM14">
            <v>1701410</v>
          </cell>
          <cell r="BT14">
            <v>1701410</v>
          </cell>
          <cell r="CA14">
            <v>1701408</v>
          </cell>
        </row>
        <row r="15">
          <cell r="B15">
            <v>2197550</v>
          </cell>
          <cell r="I15">
            <v>2197550</v>
          </cell>
          <cell r="P15">
            <v>2197550</v>
          </cell>
          <cell r="W15">
            <v>2197550</v>
          </cell>
          <cell r="AD15">
            <v>2197550</v>
          </cell>
          <cell r="AK15">
            <v>2197550</v>
          </cell>
          <cell r="AR15">
            <v>2197550</v>
          </cell>
          <cell r="AY15">
            <v>2197550</v>
          </cell>
          <cell r="BF15">
            <v>2197550</v>
          </cell>
          <cell r="BM15">
            <v>2197550</v>
          </cell>
          <cell r="BT15">
            <v>2197550</v>
          </cell>
          <cell r="CA15">
            <v>2197510</v>
          </cell>
        </row>
        <row r="16">
          <cell r="B16">
            <v>2602750</v>
          </cell>
          <cell r="I16">
            <v>2602750</v>
          </cell>
          <cell r="P16">
            <v>2602750</v>
          </cell>
          <cell r="W16">
            <v>2602750</v>
          </cell>
          <cell r="AD16">
            <v>2602750</v>
          </cell>
          <cell r="AK16">
            <v>2602750</v>
          </cell>
          <cell r="AR16">
            <v>2602750</v>
          </cell>
          <cell r="AY16">
            <v>2602750</v>
          </cell>
          <cell r="BF16">
            <v>2602750</v>
          </cell>
          <cell r="BM16">
            <v>2602750</v>
          </cell>
          <cell r="BT16">
            <v>2602750</v>
          </cell>
          <cell r="CA16">
            <v>2602759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C9">
            <v>-118616453</v>
          </cell>
        </row>
        <row r="21">
          <cell r="C21">
            <v>-171601094</v>
          </cell>
        </row>
        <row r="31">
          <cell r="C31">
            <v>-51068247</v>
          </cell>
        </row>
        <row r="46">
          <cell r="C46">
            <v>-35071771</v>
          </cell>
        </row>
        <row r="54">
          <cell r="C54">
            <v>-23061563</v>
          </cell>
        </row>
        <row r="74">
          <cell r="C74">
            <v>-13331985</v>
          </cell>
        </row>
        <row r="79">
          <cell r="C79">
            <v>-18671010</v>
          </cell>
        </row>
        <row r="91">
          <cell r="C91">
            <v>-17448320</v>
          </cell>
        </row>
        <row r="100">
          <cell r="C100">
            <v>-20416918</v>
          </cell>
        </row>
        <row r="107">
          <cell r="C107">
            <v>-26370560</v>
          </cell>
        </row>
        <row r="158">
          <cell r="C158">
            <v>-31094869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4">
          <cell r="F74">
            <v>-1174.1666666666667</v>
          </cell>
          <cell r="G74">
            <v>-1174.1666666666667</v>
          </cell>
          <cell r="H74">
            <v>-1174.1666666666667</v>
          </cell>
          <cell r="I74">
            <v>-1174.1666666666667</v>
          </cell>
          <cell r="J74">
            <v>-1174.1666666666667</v>
          </cell>
          <cell r="K74">
            <v>-1174.1666666666667</v>
          </cell>
          <cell r="L74">
            <v>-1174.1666666666667</v>
          </cell>
          <cell r="M74">
            <v>-1174.1666666666667</v>
          </cell>
          <cell r="N74">
            <v>-1174.1666666666667</v>
          </cell>
          <cell r="O74">
            <v>-1174.1666666666667</v>
          </cell>
          <cell r="P74">
            <v>-1174.1666666666667</v>
          </cell>
          <cell r="Q74">
            <v>-1174.1666666666667</v>
          </cell>
        </row>
        <row r="75">
          <cell r="F75">
            <v>-14.166666666666666</v>
          </cell>
          <cell r="G75">
            <v>-14.166666666666666</v>
          </cell>
          <cell r="H75">
            <v>-14.166666666666666</v>
          </cell>
          <cell r="I75">
            <v>-14.166666666666666</v>
          </cell>
          <cell r="J75">
            <v>-14.166666666666666</v>
          </cell>
          <cell r="K75">
            <v>-14.166666666666666</v>
          </cell>
          <cell r="L75">
            <v>-14.166666666666666</v>
          </cell>
          <cell r="M75">
            <v>-14.166666666666666</v>
          </cell>
          <cell r="N75">
            <v>-14.166666666666666</v>
          </cell>
          <cell r="O75">
            <v>-14.166666666666666</v>
          </cell>
          <cell r="P75">
            <v>-14.166666666666666</v>
          </cell>
          <cell r="Q75">
            <v>-14.166666666666666</v>
          </cell>
        </row>
        <row r="76">
          <cell r="F76">
            <v>-122848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F77">
            <v>-116632220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F78">
            <v>-250009.16666666666</v>
          </cell>
          <cell r="G78">
            <v>-250009.16666666666</v>
          </cell>
          <cell r="H78">
            <v>-250009.16666666666</v>
          </cell>
          <cell r="I78">
            <v>-250009.16666666666</v>
          </cell>
          <cell r="J78">
            <v>-250009.16666666666</v>
          </cell>
          <cell r="K78">
            <v>-250009.16666666666</v>
          </cell>
          <cell r="L78">
            <v>-250009.16666666666</v>
          </cell>
          <cell r="M78">
            <v>-250009.16666666666</v>
          </cell>
          <cell r="N78">
            <v>-250009.16666666666</v>
          </cell>
          <cell r="O78">
            <v>-250009.16666666666</v>
          </cell>
          <cell r="P78">
            <v>-250009.16666666666</v>
          </cell>
          <cell r="Q78">
            <v>-250009.16666666666</v>
          </cell>
        </row>
        <row r="79">
          <cell r="F79">
            <v>-150000</v>
          </cell>
          <cell r="G79">
            <v>-150000</v>
          </cell>
          <cell r="H79">
            <v>-150000</v>
          </cell>
          <cell r="I79">
            <v>-500000</v>
          </cell>
          <cell r="J79">
            <v>-200000</v>
          </cell>
          <cell r="K79">
            <v>-119176.1</v>
          </cell>
          <cell r="L79">
            <v>-119176.1</v>
          </cell>
          <cell r="M79">
            <v>-119176.1</v>
          </cell>
          <cell r="N79">
            <v>-119176.1</v>
          </cell>
          <cell r="O79">
            <v>-119176.1</v>
          </cell>
          <cell r="P79">
            <v>-119176.1</v>
          </cell>
          <cell r="Q79">
            <v>-119176.1</v>
          </cell>
        </row>
        <row r="80">
          <cell r="F80">
            <v>-1305883.3333333333</v>
          </cell>
          <cell r="G80">
            <v>-1305883.3333333333</v>
          </cell>
          <cell r="H80">
            <v>-1305883.3333333333</v>
          </cell>
          <cell r="I80">
            <v>-1305883.3333333333</v>
          </cell>
          <cell r="J80">
            <v>-1305883.3333333333</v>
          </cell>
          <cell r="K80">
            <v>-1305883.3333333333</v>
          </cell>
          <cell r="L80">
            <v>-1305883.3333333333</v>
          </cell>
          <cell r="M80">
            <v>-1305883.3333333333</v>
          </cell>
          <cell r="N80">
            <v>-1305883.3333333333</v>
          </cell>
          <cell r="O80">
            <v>-1305883.3333333333</v>
          </cell>
          <cell r="P80">
            <v>-1305883.3333333333</v>
          </cell>
          <cell r="Q80">
            <v>-1305883.3333333333</v>
          </cell>
        </row>
        <row r="81">
          <cell r="F81">
            <v>-1985.3333333333333</v>
          </cell>
          <cell r="G81">
            <v>-1985.3333333333333</v>
          </cell>
          <cell r="H81">
            <v>-1985.3333333333333</v>
          </cell>
          <cell r="I81">
            <v>-1985.3333333333333</v>
          </cell>
          <cell r="J81">
            <v>-1985.3333333333333</v>
          </cell>
          <cell r="K81">
            <v>-1985.3333333333333</v>
          </cell>
          <cell r="L81">
            <v>-1985.3333333333333</v>
          </cell>
          <cell r="M81">
            <v>-1985.3333333333333</v>
          </cell>
          <cell r="N81">
            <v>-1985.3333333333333</v>
          </cell>
          <cell r="O81">
            <v>-1985.3333333333333</v>
          </cell>
          <cell r="P81">
            <v>-1985.3333333333333</v>
          </cell>
          <cell r="Q81">
            <v>-1985.3333333333333</v>
          </cell>
        </row>
        <row r="82">
          <cell r="F82">
            <v>-11910.25</v>
          </cell>
          <cell r="G82">
            <v>-11910.25</v>
          </cell>
          <cell r="H82">
            <v>-11910.25</v>
          </cell>
          <cell r="I82">
            <v>-11910.25</v>
          </cell>
          <cell r="J82">
            <v>-11910.25</v>
          </cell>
          <cell r="K82">
            <v>-11910.25</v>
          </cell>
          <cell r="L82">
            <v>-11910.25</v>
          </cell>
          <cell r="M82">
            <v>-11910.25</v>
          </cell>
          <cell r="N82">
            <v>-11910.25</v>
          </cell>
          <cell r="O82">
            <v>-11910.25</v>
          </cell>
          <cell r="P82">
            <v>-11910.25</v>
          </cell>
          <cell r="Q82">
            <v>-11910.25</v>
          </cell>
        </row>
        <row r="83">
          <cell r="F83">
            <v>-11056.5</v>
          </cell>
          <cell r="G83">
            <v>-11056.5</v>
          </cell>
          <cell r="H83">
            <v>-11056.5</v>
          </cell>
          <cell r="I83">
            <v>-11056.5</v>
          </cell>
          <cell r="J83">
            <v>-11056.5</v>
          </cell>
          <cell r="K83">
            <v>-11056.5</v>
          </cell>
          <cell r="L83">
            <v>-11056.5</v>
          </cell>
          <cell r="M83">
            <v>-11056.5</v>
          </cell>
          <cell r="N83">
            <v>-11056.5</v>
          </cell>
          <cell r="O83">
            <v>-11056.5</v>
          </cell>
          <cell r="P83">
            <v>-11056.5</v>
          </cell>
          <cell r="Q83">
            <v>-11056.5</v>
          </cell>
        </row>
        <row r="143">
          <cell r="F143">
            <v>-497.5</v>
          </cell>
          <cell r="G143">
            <v>-497.5</v>
          </cell>
          <cell r="H143">
            <v>-497.5</v>
          </cell>
          <cell r="I143">
            <v>-497.5</v>
          </cell>
          <cell r="J143">
            <v>-497.5</v>
          </cell>
          <cell r="K143">
            <v>-497.5</v>
          </cell>
          <cell r="L143">
            <v>-497.5</v>
          </cell>
          <cell r="M143">
            <v>-497.5</v>
          </cell>
          <cell r="N143">
            <v>-497.5</v>
          </cell>
          <cell r="O143">
            <v>-497.5</v>
          </cell>
          <cell r="P143">
            <v>-497.5</v>
          </cell>
          <cell r="Q143">
            <v>-497.5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-627480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-627480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-250000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-400000</v>
          </cell>
        </row>
        <row r="205">
          <cell r="F205">
            <v>-5531000</v>
          </cell>
          <cell r="K205">
            <v>-5531000</v>
          </cell>
          <cell r="N205">
            <v>-5531000</v>
          </cell>
          <cell r="Q205">
            <v>-5531000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3">
          <cell r="F73">
            <v>-90250</v>
          </cell>
          <cell r="G73">
            <v>-90250</v>
          </cell>
          <cell r="H73">
            <v>-90250</v>
          </cell>
          <cell r="I73">
            <v>-90250</v>
          </cell>
          <cell r="J73">
            <v>-90250</v>
          </cell>
          <cell r="K73">
            <v>-90250</v>
          </cell>
          <cell r="L73">
            <v>-90250</v>
          </cell>
          <cell r="M73">
            <v>-90250</v>
          </cell>
          <cell r="N73">
            <v>-90250</v>
          </cell>
          <cell r="O73">
            <v>-90250</v>
          </cell>
          <cell r="P73">
            <v>-90250</v>
          </cell>
          <cell r="Q73">
            <v>-90250</v>
          </cell>
        </row>
        <row r="74">
          <cell r="F74">
            <v>-1390</v>
          </cell>
          <cell r="G74">
            <v>-1390</v>
          </cell>
          <cell r="H74">
            <v>-1390</v>
          </cell>
          <cell r="I74">
            <v>-1390</v>
          </cell>
          <cell r="J74">
            <v>-1390</v>
          </cell>
          <cell r="K74">
            <v>-1390</v>
          </cell>
          <cell r="L74">
            <v>-1390</v>
          </cell>
          <cell r="M74">
            <v>-1390</v>
          </cell>
          <cell r="N74">
            <v>-1390</v>
          </cell>
          <cell r="O74">
            <v>-1390</v>
          </cell>
          <cell r="P74">
            <v>-1390</v>
          </cell>
          <cell r="Q74">
            <v>-1400</v>
          </cell>
        </row>
        <row r="75">
          <cell r="L75">
            <v>-182</v>
          </cell>
        </row>
        <row r="76">
          <cell r="F76">
            <v>-18781</v>
          </cell>
          <cell r="G76">
            <v>-18781</v>
          </cell>
          <cell r="H76">
            <v>-18781</v>
          </cell>
          <cell r="I76">
            <v>-18781</v>
          </cell>
          <cell r="J76">
            <v>-18781</v>
          </cell>
          <cell r="K76">
            <v>-18781</v>
          </cell>
          <cell r="L76">
            <v>-18781</v>
          </cell>
          <cell r="M76">
            <v>-18781</v>
          </cell>
          <cell r="N76">
            <v>-18781</v>
          </cell>
          <cell r="O76">
            <v>-18781</v>
          </cell>
          <cell r="P76">
            <v>-18781</v>
          </cell>
          <cell r="Q76">
            <v>-18787</v>
          </cell>
        </row>
        <row r="77">
          <cell r="F77">
            <v>-2165</v>
          </cell>
          <cell r="G77">
            <v>-2165</v>
          </cell>
          <cell r="H77">
            <v>-2165</v>
          </cell>
          <cell r="I77">
            <v>-2165</v>
          </cell>
          <cell r="J77">
            <v>-2165</v>
          </cell>
          <cell r="K77">
            <v>-2165</v>
          </cell>
          <cell r="L77">
            <v>-2165</v>
          </cell>
          <cell r="M77">
            <v>-2165</v>
          </cell>
          <cell r="N77">
            <v>-2165</v>
          </cell>
          <cell r="O77">
            <v>-2165</v>
          </cell>
          <cell r="P77">
            <v>-2165</v>
          </cell>
          <cell r="Q77">
            <v>-2166</v>
          </cell>
        </row>
        <row r="78">
          <cell r="F78">
            <v>-35344</v>
          </cell>
          <cell r="G78">
            <v>-35344</v>
          </cell>
          <cell r="H78">
            <v>-35344</v>
          </cell>
          <cell r="I78">
            <v>-35344</v>
          </cell>
          <cell r="J78">
            <v>-35344</v>
          </cell>
          <cell r="K78">
            <v>-35344</v>
          </cell>
          <cell r="L78">
            <v>-35344</v>
          </cell>
          <cell r="M78">
            <v>-35344</v>
          </cell>
          <cell r="N78">
            <v>-35344</v>
          </cell>
          <cell r="O78">
            <v>-35344</v>
          </cell>
          <cell r="P78">
            <v>-35344</v>
          </cell>
          <cell r="Q78">
            <v>-35353</v>
          </cell>
        </row>
        <row r="79">
          <cell r="F79">
            <v>-162251</v>
          </cell>
          <cell r="G79">
            <v>-162251</v>
          </cell>
          <cell r="H79">
            <v>-162251</v>
          </cell>
          <cell r="I79">
            <v>-162251</v>
          </cell>
          <cell r="J79">
            <v>-162251</v>
          </cell>
          <cell r="K79">
            <v>-162251</v>
          </cell>
          <cell r="L79">
            <v>-162251</v>
          </cell>
          <cell r="M79">
            <v>-162251</v>
          </cell>
          <cell r="N79">
            <v>-162251</v>
          </cell>
          <cell r="O79">
            <v>-162251</v>
          </cell>
          <cell r="P79">
            <v>-162251</v>
          </cell>
          <cell r="Q79">
            <v>-162257</v>
          </cell>
        </row>
        <row r="80">
          <cell r="F80">
            <v>-5198</v>
          </cell>
        </row>
        <row r="81">
          <cell r="F81">
            <v>-10912766</v>
          </cell>
          <cell r="G81">
            <v>-10912766</v>
          </cell>
          <cell r="H81">
            <v>-10912766</v>
          </cell>
          <cell r="I81">
            <v>-10912766</v>
          </cell>
          <cell r="J81">
            <v>-10912767</v>
          </cell>
          <cell r="K81">
            <v>-10912767</v>
          </cell>
          <cell r="L81">
            <v>-10912767</v>
          </cell>
          <cell r="M81">
            <v>-10912767</v>
          </cell>
          <cell r="N81">
            <v>-10912767</v>
          </cell>
          <cell r="O81">
            <v>-10912767</v>
          </cell>
          <cell r="P81">
            <v>-10912767</v>
          </cell>
          <cell r="Q81">
            <v>-10912767</v>
          </cell>
        </row>
        <row r="82">
          <cell r="F82">
            <v>-3226100</v>
          </cell>
          <cell r="G82">
            <v>-3226100</v>
          </cell>
          <cell r="H82">
            <v>-3226100</v>
          </cell>
          <cell r="I82">
            <v>-3226100</v>
          </cell>
          <cell r="J82">
            <v>-3226100</v>
          </cell>
          <cell r="K82">
            <v>-3226100</v>
          </cell>
          <cell r="L82">
            <v>-3226100</v>
          </cell>
          <cell r="M82">
            <v>-3226100</v>
          </cell>
          <cell r="N82">
            <v>-3226100</v>
          </cell>
          <cell r="O82">
            <v>-3226100</v>
          </cell>
          <cell r="P82">
            <v>-3226100</v>
          </cell>
          <cell r="Q82">
            <v>-3226100</v>
          </cell>
        </row>
        <row r="83">
          <cell r="F83">
            <v>-104500</v>
          </cell>
          <cell r="G83">
            <v>-104500</v>
          </cell>
          <cell r="H83">
            <v>-104500</v>
          </cell>
          <cell r="I83">
            <v>-104500</v>
          </cell>
          <cell r="J83">
            <v>-104500</v>
          </cell>
          <cell r="K83">
            <v>-104500</v>
          </cell>
          <cell r="L83">
            <v>-104500</v>
          </cell>
          <cell r="M83">
            <v>-104500</v>
          </cell>
          <cell r="N83">
            <v>-104500</v>
          </cell>
          <cell r="O83">
            <v>-104500</v>
          </cell>
          <cell r="P83">
            <v>-104500</v>
          </cell>
          <cell r="Q83">
            <v>-104500</v>
          </cell>
        </row>
        <row r="84">
          <cell r="F84">
            <v>-28500</v>
          </cell>
          <cell r="G84">
            <v>-28500</v>
          </cell>
          <cell r="H84">
            <v>-28500</v>
          </cell>
          <cell r="I84">
            <v>-28500</v>
          </cell>
          <cell r="J84">
            <v>-28500</v>
          </cell>
          <cell r="K84">
            <v>-28500</v>
          </cell>
          <cell r="L84">
            <v>-28500</v>
          </cell>
          <cell r="M84">
            <v>-28500</v>
          </cell>
          <cell r="N84">
            <v>-28500</v>
          </cell>
          <cell r="O84">
            <v>-28500</v>
          </cell>
          <cell r="P84">
            <v>-28500</v>
          </cell>
          <cell r="Q84">
            <v>-28500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49">
          <cell r="F449">
            <v>-28205.333333333332</v>
          </cell>
          <cell r="G449">
            <v>-28205.333333333332</v>
          </cell>
          <cell r="H449">
            <v>-28205.333333333332</v>
          </cell>
          <cell r="I449">
            <v>-28205.333333333332</v>
          </cell>
          <cell r="J449">
            <v>-28205.333333333332</v>
          </cell>
          <cell r="K449">
            <v>-28205.333333333332</v>
          </cell>
          <cell r="L449">
            <v>-28205.333333333332</v>
          </cell>
          <cell r="M449">
            <v>-28205.333333333332</v>
          </cell>
          <cell r="N449">
            <v>-28205.333333333332</v>
          </cell>
          <cell r="O449">
            <v>-28205.333333333332</v>
          </cell>
          <cell r="P449">
            <v>-28205.333333333332</v>
          </cell>
          <cell r="Q449">
            <v>-28205.333333333332</v>
          </cell>
        </row>
        <row r="450">
          <cell r="F450">
            <v>-2127.0833333333335</v>
          </cell>
          <cell r="G450">
            <v>-2127.0833333333335</v>
          </cell>
          <cell r="H450">
            <v>-2127.0833333333335</v>
          </cell>
          <cell r="I450">
            <v>-2127.0833333333335</v>
          </cell>
          <cell r="J450">
            <v>-2127.0833333333335</v>
          </cell>
          <cell r="K450">
            <v>-2127.0833333333335</v>
          </cell>
          <cell r="L450">
            <v>-2127.0833333333335</v>
          </cell>
          <cell r="M450">
            <v>-2127.0833333333335</v>
          </cell>
          <cell r="N450">
            <v>-2127.0833333333335</v>
          </cell>
          <cell r="O450">
            <v>-2127.0833333333335</v>
          </cell>
          <cell r="P450">
            <v>-2127.0833333333335</v>
          </cell>
          <cell r="Q450">
            <v>-2127.0833333333335</v>
          </cell>
        </row>
        <row r="452">
          <cell r="F452">
            <v>-57366.416666666664</v>
          </cell>
          <cell r="G452">
            <v>-57366.416666666664</v>
          </cell>
          <cell r="H452">
            <v>-57366.416666666664</v>
          </cell>
          <cell r="I452">
            <v>-57366.416666666664</v>
          </cell>
          <cell r="J452">
            <v>-57366.416666666664</v>
          </cell>
          <cell r="K452">
            <v>-57366.416666666664</v>
          </cell>
          <cell r="L452">
            <v>-57366.416666666664</v>
          </cell>
          <cell r="M452">
            <v>-57366.416666666664</v>
          </cell>
          <cell r="N452">
            <v>-57366.416666666664</v>
          </cell>
          <cell r="O452">
            <v>-57366.416666666664</v>
          </cell>
          <cell r="P452">
            <v>-57366.416666666664</v>
          </cell>
          <cell r="Q452">
            <v>-57366.416666666664</v>
          </cell>
        </row>
        <row r="454">
          <cell r="F454">
            <v>-4148473.3333333335</v>
          </cell>
          <cell r="G454">
            <v>-4148473.3333333335</v>
          </cell>
          <cell r="H454">
            <v>-4148473.3333333335</v>
          </cell>
          <cell r="I454">
            <v>-4148473.3333333335</v>
          </cell>
          <cell r="J454">
            <v>-4148473.3333333335</v>
          </cell>
          <cell r="K454">
            <v>-4148473.3333333335</v>
          </cell>
          <cell r="L454">
            <v>-4148473.3333333335</v>
          </cell>
          <cell r="M454">
            <v>-4148473.3333333335</v>
          </cell>
          <cell r="N454">
            <v>-4148473.3333333335</v>
          </cell>
          <cell r="O454">
            <v>-4148473.3333333335</v>
          </cell>
          <cell r="P454">
            <v>-4148473.3333333335</v>
          </cell>
          <cell r="Q454">
            <v>-4148473.3333333335</v>
          </cell>
        </row>
        <row r="455">
          <cell r="F455">
            <v>-19515.083333333332</v>
          </cell>
          <cell r="G455">
            <v>-19515.083333333332</v>
          </cell>
          <cell r="H455">
            <v>-19515.083333333332</v>
          </cell>
          <cell r="I455">
            <v>-19515.083333333332</v>
          </cell>
          <cell r="J455">
            <v>-19515.083333333332</v>
          </cell>
          <cell r="K455">
            <v>-19515.083333333332</v>
          </cell>
          <cell r="L455">
            <v>-19515.083333333332</v>
          </cell>
          <cell r="M455">
            <v>-19515.083333333332</v>
          </cell>
          <cell r="N455">
            <v>-19515.083333333332</v>
          </cell>
          <cell r="O455">
            <v>-19515.083333333332</v>
          </cell>
          <cell r="P455">
            <v>-19515.083333333332</v>
          </cell>
          <cell r="Q455">
            <v>-19515.083333333332</v>
          </cell>
        </row>
        <row r="743">
          <cell r="F743">
            <v>-60517.833333333336</v>
          </cell>
          <cell r="G743">
            <v>-60517.833333333336</v>
          </cell>
          <cell r="H743">
            <v>-60517.833333333336</v>
          </cell>
          <cell r="I743">
            <v>-60517.833333333336</v>
          </cell>
          <cell r="J743">
            <v>-60517.833333333336</v>
          </cell>
          <cell r="K743">
            <v>-60517.833333333336</v>
          </cell>
          <cell r="L743">
            <v>-60517.833333333336</v>
          </cell>
          <cell r="M743">
            <v>-60517.833333333336</v>
          </cell>
          <cell r="N743">
            <v>-60517.833333333336</v>
          </cell>
          <cell r="O743">
            <v>-60517.833333333336</v>
          </cell>
          <cell r="P743">
            <v>-60517.833333333336</v>
          </cell>
          <cell r="Q743">
            <v>-60517.833333333336</v>
          </cell>
        </row>
        <row r="744">
          <cell r="F744">
            <v>-651.5833333333334</v>
          </cell>
          <cell r="G744">
            <v>-651.5833333333334</v>
          </cell>
          <cell r="H744">
            <v>-651.5833333333334</v>
          </cell>
          <cell r="I744">
            <v>-651.5833333333334</v>
          </cell>
          <cell r="J744">
            <v>-651.5833333333334</v>
          </cell>
          <cell r="K744">
            <v>-651.5833333333334</v>
          </cell>
          <cell r="L744">
            <v>-651.5833333333334</v>
          </cell>
          <cell r="M744">
            <v>-651.5833333333334</v>
          </cell>
          <cell r="N744">
            <v>-651.5833333333334</v>
          </cell>
          <cell r="O744">
            <v>-651.5833333333334</v>
          </cell>
          <cell r="P744">
            <v>-651.5833333333334</v>
          </cell>
          <cell r="Q744">
            <v>-651.5833333333334</v>
          </cell>
        </row>
        <row r="745">
          <cell r="F745">
            <v>-1860627.5</v>
          </cell>
          <cell r="G745">
            <v>-1860627.5</v>
          </cell>
          <cell r="H745">
            <v>-1860627.5</v>
          </cell>
          <cell r="I745">
            <v>-1860627.5</v>
          </cell>
          <cell r="J745">
            <v>-1860627.5</v>
          </cell>
          <cell r="K745">
            <v>-1860627.5</v>
          </cell>
          <cell r="L745">
            <v>-1860627.5</v>
          </cell>
          <cell r="M745">
            <v>-1860627.5</v>
          </cell>
          <cell r="N745">
            <v>-1860627.5</v>
          </cell>
          <cell r="O745">
            <v>-1860627.5</v>
          </cell>
          <cell r="P745">
            <v>-1860627.5</v>
          </cell>
          <cell r="Q745">
            <v>-1860627.5</v>
          </cell>
        </row>
        <row r="902">
          <cell r="F902">
            <v>-59190.833333333336</v>
          </cell>
          <cell r="G902">
            <v>-59190.833333333336</v>
          </cell>
          <cell r="H902">
            <v>-59190.833333333336</v>
          </cell>
          <cell r="I902">
            <v>-59190.833333333336</v>
          </cell>
          <cell r="J902">
            <v>-59190.833333333336</v>
          </cell>
          <cell r="K902">
            <v>-59190.833333333336</v>
          </cell>
          <cell r="L902">
            <v>-59190.833333333336</v>
          </cell>
          <cell r="M902">
            <v>-59190.833333333336</v>
          </cell>
          <cell r="N902">
            <v>-59190.833333333336</v>
          </cell>
          <cell r="O902">
            <v>-59190.833333333336</v>
          </cell>
          <cell r="P902">
            <v>-59190.833333333336</v>
          </cell>
          <cell r="Q902">
            <v>-59190.833333333336</v>
          </cell>
        </row>
        <row r="903">
          <cell r="F903">
            <v>-21584.666666666668</v>
          </cell>
          <cell r="G903">
            <v>-21584.666666666668</v>
          </cell>
          <cell r="H903">
            <v>-21584.666666666668</v>
          </cell>
          <cell r="I903">
            <v>-21584.666666666668</v>
          </cell>
          <cell r="J903">
            <v>-21584.666666666668</v>
          </cell>
          <cell r="K903">
            <v>-21584.666666666668</v>
          </cell>
          <cell r="L903">
            <v>-21584.666666666668</v>
          </cell>
          <cell r="M903">
            <v>-21584.666666666668</v>
          </cell>
          <cell r="N903">
            <v>-21584.666666666668</v>
          </cell>
          <cell r="O903">
            <v>-21584.666666666668</v>
          </cell>
          <cell r="P903">
            <v>-21584.666666666668</v>
          </cell>
          <cell r="Q903">
            <v>-21584.666666666668</v>
          </cell>
        </row>
        <row r="904">
          <cell r="F904">
            <v>-24308320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</row>
        <row r="905">
          <cell r="F905">
            <v>-496710.8333333333</v>
          </cell>
          <cell r="G905">
            <v>-496710.8333333333</v>
          </cell>
          <cell r="H905">
            <v>-496710.8333333333</v>
          </cell>
          <cell r="I905">
            <v>-496710.8333333333</v>
          </cell>
          <cell r="J905">
            <v>-496710.8333333333</v>
          </cell>
          <cell r="K905">
            <v>-496710.8333333333</v>
          </cell>
          <cell r="L905">
            <v>-496710.8333333333</v>
          </cell>
          <cell r="M905">
            <v>-496710.8333333333</v>
          </cell>
          <cell r="N905">
            <v>-496710.8333333333</v>
          </cell>
          <cell r="O905">
            <v>-496710.8333333333</v>
          </cell>
          <cell r="P905">
            <v>-496710.8333333333</v>
          </cell>
          <cell r="Q905">
            <v>-496710.8333333333</v>
          </cell>
        </row>
        <row r="906">
          <cell r="F906">
            <v>-107.83333333333333</v>
          </cell>
          <cell r="G906">
            <v>-107.83333333333333</v>
          </cell>
          <cell r="H906">
            <v>-107.83333333333333</v>
          </cell>
          <cell r="I906">
            <v>-107.83333333333333</v>
          </cell>
          <cell r="J906">
            <v>-107.83333333333333</v>
          </cell>
          <cell r="K906">
            <v>-107.83333333333333</v>
          </cell>
          <cell r="L906">
            <v>-107.83333333333333</v>
          </cell>
          <cell r="M906">
            <v>-107.83333333333333</v>
          </cell>
          <cell r="N906">
            <v>-107.83333333333333</v>
          </cell>
          <cell r="O906">
            <v>-107.83333333333333</v>
          </cell>
          <cell r="P906">
            <v>-107.83333333333333</v>
          </cell>
          <cell r="Q906">
            <v>-107.83333333333333</v>
          </cell>
        </row>
        <row r="908">
          <cell r="F908">
            <v>-62163.583333333336</v>
          </cell>
          <cell r="G908">
            <v>-62163.583333333336</v>
          </cell>
          <cell r="H908">
            <v>-62163.583333333336</v>
          </cell>
          <cell r="I908">
            <v>-62163.583333333336</v>
          </cell>
          <cell r="J908">
            <v>-62163.583333333336</v>
          </cell>
          <cell r="K908">
            <v>-62163.583333333336</v>
          </cell>
          <cell r="L908">
            <v>-62163.583333333336</v>
          </cell>
          <cell r="M908">
            <v>-62163.583333333336</v>
          </cell>
          <cell r="N908">
            <v>-62163.583333333336</v>
          </cell>
          <cell r="O908">
            <v>-62163.583333333336</v>
          </cell>
          <cell r="P908">
            <v>-62163.583333333336</v>
          </cell>
          <cell r="Q908">
            <v>-62163.583333333336</v>
          </cell>
        </row>
        <row r="909">
          <cell r="F909">
            <v>-235344.16666666666</v>
          </cell>
          <cell r="G909">
            <v>-235344.16666666666</v>
          </cell>
          <cell r="H909">
            <v>-235344.16666666666</v>
          </cell>
          <cell r="I909">
            <v>-235344.16666666666</v>
          </cell>
          <cell r="J909">
            <v>-235344.16666666666</v>
          </cell>
          <cell r="K909">
            <v>-235344.16666666666</v>
          </cell>
          <cell r="L909">
            <v>-235344.16666666666</v>
          </cell>
          <cell r="M909">
            <v>-235344.16666666666</v>
          </cell>
          <cell r="N909">
            <v>-235344.16666666666</v>
          </cell>
          <cell r="O909">
            <v>-235344.16666666666</v>
          </cell>
          <cell r="P909">
            <v>-235344.16666666666</v>
          </cell>
          <cell r="Q909">
            <v>-235344.16666666666</v>
          </cell>
        </row>
        <row r="985">
          <cell r="F985">
            <v>-11511.666666666666</v>
          </cell>
          <cell r="G985">
            <v>-11511.666666666666</v>
          </cell>
          <cell r="H985">
            <v>-11511.666666666666</v>
          </cell>
          <cell r="I985">
            <v>-11511.666666666666</v>
          </cell>
          <cell r="J985">
            <v>-11511.666666666666</v>
          </cell>
          <cell r="K985">
            <v>-11511.666666666666</v>
          </cell>
          <cell r="L985">
            <v>-11511.666666666666</v>
          </cell>
          <cell r="M985">
            <v>-11511.666666666666</v>
          </cell>
          <cell r="N985">
            <v>-11511.666666666666</v>
          </cell>
          <cell r="O985">
            <v>-11511.666666666666</v>
          </cell>
          <cell r="P985">
            <v>-11511.666666666666</v>
          </cell>
          <cell r="Q985">
            <v>-11511.666666666666</v>
          </cell>
        </row>
        <row r="986">
          <cell r="F986">
            <v>-3902.0833333333335</v>
          </cell>
          <cell r="G986">
            <v>-3902.0833333333335</v>
          </cell>
          <cell r="H986">
            <v>-3902.0833333333335</v>
          </cell>
          <cell r="I986">
            <v>-3902.0833333333335</v>
          </cell>
          <cell r="J986">
            <v>-3902.0833333333335</v>
          </cell>
          <cell r="K986">
            <v>-3902.0833333333335</v>
          </cell>
          <cell r="L986">
            <v>-3902.0833333333335</v>
          </cell>
          <cell r="M986">
            <v>-3902.0833333333335</v>
          </cell>
          <cell r="N986">
            <v>-3902.0833333333335</v>
          </cell>
          <cell r="O986">
            <v>-3902.0833333333335</v>
          </cell>
          <cell r="P986">
            <v>-3902.0833333333335</v>
          </cell>
          <cell r="Q986">
            <v>-3902.0833333333335</v>
          </cell>
        </row>
        <row r="1042">
          <cell r="F1042">
            <v>-6438.583333333333</v>
          </cell>
          <cell r="G1042">
            <v>-6438.583333333333</v>
          </cell>
          <cell r="H1042">
            <v>-6438.583333333333</v>
          </cell>
          <cell r="I1042">
            <v>-6438.583333333333</v>
          </cell>
          <cell r="J1042">
            <v>-6438.583333333333</v>
          </cell>
          <cell r="K1042">
            <v>-6438.583333333333</v>
          </cell>
          <cell r="L1042">
            <v>-6438.583333333333</v>
          </cell>
          <cell r="M1042">
            <v>-6438.583333333333</v>
          </cell>
          <cell r="N1042">
            <v>-6438.583333333333</v>
          </cell>
          <cell r="O1042">
            <v>-6438.583333333333</v>
          </cell>
          <cell r="P1042">
            <v>-6438.583333333333</v>
          </cell>
          <cell r="Q1042">
            <v>-6438.583333333333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-180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73">
          <cell r="F273">
            <v>-118470</v>
          </cell>
          <cell r="G273">
            <v>-118470</v>
          </cell>
          <cell r="H273">
            <v>-118470</v>
          </cell>
          <cell r="I273">
            <v>-118470</v>
          </cell>
          <cell r="J273">
            <v>-118470</v>
          </cell>
          <cell r="K273">
            <v>-118470</v>
          </cell>
          <cell r="L273">
            <v>-118470</v>
          </cell>
          <cell r="M273">
            <v>-118470</v>
          </cell>
          <cell r="N273">
            <v>-118470</v>
          </cell>
          <cell r="O273">
            <v>-118470</v>
          </cell>
          <cell r="P273">
            <v>-118470</v>
          </cell>
          <cell r="Q273">
            <v>-118470</v>
          </cell>
        </row>
        <row r="274">
          <cell r="F274">
            <v>-160</v>
          </cell>
          <cell r="G274">
            <v>-160</v>
          </cell>
          <cell r="H274">
            <v>-160</v>
          </cell>
          <cell r="I274">
            <v>-160</v>
          </cell>
          <cell r="J274">
            <v>-160</v>
          </cell>
          <cell r="K274">
            <v>-160</v>
          </cell>
          <cell r="L274">
            <v>-160</v>
          </cell>
          <cell r="M274">
            <v>-160</v>
          </cell>
          <cell r="N274">
            <v>-160</v>
          </cell>
          <cell r="O274">
            <v>-160</v>
          </cell>
          <cell r="P274">
            <v>-160</v>
          </cell>
          <cell r="Q274">
            <v>-160</v>
          </cell>
        </row>
        <row r="275">
          <cell r="F275">
            <v>-199.16666666666666</v>
          </cell>
          <cell r="G275">
            <v>-199.16666666666666</v>
          </cell>
          <cell r="H275">
            <v>-199.16666666666666</v>
          </cell>
          <cell r="I275">
            <v>-199.16666666666666</v>
          </cell>
          <cell r="J275">
            <v>-199.16666666666666</v>
          </cell>
          <cell r="K275">
            <v>-199.16666666666666</v>
          </cell>
          <cell r="L275">
            <v>-199.16666666666666</v>
          </cell>
          <cell r="M275">
            <v>-199.16666666666666</v>
          </cell>
          <cell r="N275">
            <v>-199.16666666666666</v>
          </cell>
          <cell r="O275">
            <v>-199.16666666666666</v>
          </cell>
          <cell r="P275">
            <v>-199.16666666666666</v>
          </cell>
          <cell r="Q275">
            <v>-199.16666666666666</v>
          </cell>
        </row>
        <row r="346">
          <cell r="F346">
            <v>-27873.333333333332</v>
          </cell>
          <cell r="G346">
            <v>-27873.333333333332</v>
          </cell>
          <cell r="H346">
            <v>-27873.333333333332</v>
          </cell>
          <cell r="I346">
            <v>-27873.333333333332</v>
          </cell>
          <cell r="J346">
            <v>-27873.333333333332</v>
          </cell>
          <cell r="K346">
            <v>-27873.333333333332</v>
          </cell>
          <cell r="L346">
            <v>-27873.333333333332</v>
          </cell>
          <cell r="M346">
            <v>-27873.333333333332</v>
          </cell>
          <cell r="N346">
            <v>-27873.333333333332</v>
          </cell>
          <cell r="O346">
            <v>-27873.333333333332</v>
          </cell>
          <cell r="P346">
            <v>-27873.333333333332</v>
          </cell>
          <cell r="Q346">
            <v>-27873.333333333332</v>
          </cell>
        </row>
        <row r="564">
          <cell r="F564">
            <v>-126047.5</v>
          </cell>
          <cell r="G564">
            <v>-126047.5</v>
          </cell>
          <cell r="H564">
            <v>-126047.5</v>
          </cell>
          <cell r="I564">
            <v>-126047.5</v>
          </cell>
          <cell r="J564">
            <v>-126047.5</v>
          </cell>
          <cell r="K564">
            <v>-126047.5</v>
          </cell>
          <cell r="L564">
            <v>-126047.5</v>
          </cell>
          <cell r="M564">
            <v>-126047.5</v>
          </cell>
          <cell r="N564">
            <v>-126047.5</v>
          </cell>
          <cell r="O564">
            <v>-126047.5</v>
          </cell>
          <cell r="P564">
            <v>-126047.5</v>
          </cell>
          <cell r="Q564">
            <v>-126047.5</v>
          </cell>
        </row>
        <row r="565">
          <cell r="F565">
            <v>-227293.33333333334</v>
          </cell>
          <cell r="G565">
            <v>-227293.33333333334</v>
          </cell>
          <cell r="H565">
            <v>-227293.33333333334</v>
          </cell>
          <cell r="I565">
            <v>-227293.33333333334</v>
          </cell>
          <cell r="J565">
            <v>-227293.33333333334</v>
          </cell>
          <cell r="K565">
            <v>-227293.33333333334</v>
          </cell>
          <cell r="L565">
            <v>-227293.33333333334</v>
          </cell>
          <cell r="M565">
            <v>-227293.33333333334</v>
          </cell>
          <cell r="N565">
            <v>-227293.33333333334</v>
          </cell>
          <cell r="O565">
            <v>-227293.33333333334</v>
          </cell>
          <cell r="P565">
            <v>-227293.33333333334</v>
          </cell>
          <cell r="Q565">
            <v>-227293.33333333334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-1440</v>
          </cell>
        </row>
        <row r="652">
          <cell r="F652">
            <v>-3089.1666666666665</v>
          </cell>
          <cell r="G652">
            <v>-3089.1666666666665</v>
          </cell>
          <cell r="H652">
            <v>-3089.1666666666665</v>
          </cell>
          <cell r="I652">
            <v>-3089.1666666666665</v>
          </cell>
          <cell r="J652">
            <v>-3089.1666666666665</v>
          </cell>
          <cell r="K652">
            <v>-3089.1666666666665</v>
          </cell>
          <cell r="L652">
            <v>-3089.1666666666665</v>
          </cell>
          <cell r="M652">
            <v>-3089.1666666666665</v>
          </cell>
          <cell r="N652">
            <v>-3089.1666666666665</v>
          </cell>
          <cell r="O652">
            <v>-3089.1666666666665</v>
          </cell>
          <cell r="P652">
            <v>-3089.1666666666665</v>
          </cell>
          <cell r="Q652">
            <v>-3089.1666666666665</v>
          </cell>
        </row>
        <row r="826">
          <cell r="F826">
            <v>-795</v>
          </cell>
          <cell r="G826">
            <v>-795</v>
          </cell>
          <cell r="H826">
            <v>-795</v>
          </cell>
          <cell r="I826">
            <v>-795</v>
          </cell>
          <cell r="J826">
            <v>-795</v>
          </cell>
          <cell r="K826">
            <v>-795</v>
          </cell>
          <cell r="L826">
            <v>-795</v>
          </cell>
          <cell r="M826">
            <v>-795</v>
          </cell>
          <cell r="N826">
            <v>-795</v>
          </cell>
          <cell r="O826">
            <v>-795</v>
          </cell>
          <cell r="P826">
            <v>-795</v>
          </cell>
          <cell r="Q826">
            <v>-795</v>
          </cell>
        </row>
        <row r="889">
          <cell r="F889">
            <v>-13.333333333333334</v>
          </cell>
          <cell r="G889">
            <v>-13.333333333333334</v>
          </cell>
          <cell r="H889">
            <v>-13.333333333333334</v>
          </cell>
          <cell r="I889">
            <v>-13.333333333333334</v>
          </cell>
          <cell r="J889">
            <v>-13.333333333333334</v>
          </cell>
          <cell r="K889">
            <v>-13.333333333333334</v>
          </cell>
          <cell r="L889">
            <v>-13.333333333333334</v>
          </cell>
          <cell r="M889">
            <v>-13.333333333333334</v>
          </cell>
          <cell r="N889">
            <v>-13.333333333333334</v>
          </cell>
          <cell r="O889">
            <v>-13.333333333333334</v>
          </cell>
          <cell r="P889">
            <v>-13.333333333333334</v>
          </cell>
          <cell r="Q889">
            <v>-13.333333333333334</v>
          </cell>
        </row>
        <row r="890">
          <cell r="F890">
            <v>-1650.8333333333333</v>
          </cell>
          <cell r="G890">
            <v>-1650.8333333333333</v>
          </cell>
          <cell r="H890">
            <v>-1650.8333333333333</v>
          </cell>
          <cell r="I890">
            <v>-1650.8333333333333</v>
          </cell>
          <cell r="J890">
            <v>-1650.8333333333333</v>
          </cell>
          <cell r="K890">
            <v>-1650.8333333333333</v>
          </cell>
          <cell r="L890">
            <v>-1650.8333333333333</v>
          </cell>
          <cell r="M890">
            <v>-1650.8333333333333</v>
          </cell>
          <cell r="N890">
            <v>-1650.8333333333333</v>
          </cell>
          <cell r="O890">
            <v>-1650.8333333333333</v>
          </cell>
          <cell r="P890">
            <v>-1650.8333333333333</v>
          </cell>
          <cell r="Q890">
            <v>-1650.8333333333333</v>
          </cell>
        </row>
        <row r="1434">
          <cell r="F1434">
            <v>-14490</v>
          </cell>
          <cell r="G1434">
            <v>-14490</v>
          </cell>
          <cell r="H1434">
            <v>-14490</v>
          </cell>
          <cell r="I1434">
            <v>-14490</v>
          </cell>
          <cell r="J1434">
            <v>-14490</v>
          </cell>
          <cell r="K1434">
            <v>-14490</v>
          </cell>
          <cell r="L1434">
            <v>-14490</v>
          </cell>
          <cell r="M1434">
            <v>-14490</v>
          </cell>
          <cell r="N1434">
            <v>-14490</v>
          </cell>
          <cell r="O1434">
            <v>-14490</v>
          </cell>
          <cell r="P1434">
            <v>-14490</v>
          </cell>
          <cell r="Q1434">
            <v>-14510</v>
          </cell>
        </row>
        <row r="1435">
          <cell r="F1435">
            <v>-400</v>
          </cell>
          <cell r="G1435">
            <v>-400</v>
          </cell>
          <cell r="H1435">
            <v>-400</v>
          </cell>
          <cell r="I1435">
            <v>-400</v>
          </cell>
          <cell r="J1435">
            <v>-400</v>
          </cell>
          <cell r="K1435">
            <v>-400</v>
          </cell>
          <cell r="L1435">
            <v>-400</v>
          </cell>
          <cell r="M1435">
            <v>-400</v>
          </cell>
          <cell r="N1435">
            <v>-400</v>
          </cell>
          <cell r="O1435">
            <v>-400</v>
          </cell>
          <cell r="P1435">
            <v>-400</v>
          </cell>
          <cell r="Q1435">
            <v>-380</v>
          </cell>
        </row>
        <row r="1436">
          <cell r="F1436">
            <v>-310</v>
          </cell>
          <cell r="G1436">
            <v>-310</v>
          </cell>
          <cell r="H1436">
            <v>-310</v>
          </cell>
          <cell r="I1436">
            <v>-310</v>
          </cell>
          <cell r="J1436">
            <v>-310</v>
          </cell>
          <cell r="K1436">
            <v>-310</v>
          </cell>
          <cell r="L1436">
            <v>-310</v>
          </cell>
          <cell r="M1436">
            <v>-310</v>
          </cell>
          <cell r="N1436">
            <v>-310</v>
          </cell>
          <cell r="O1436">
            <v>-310</v>
          </cell>
          <cell r="P1436">
            <v>-310</v>
          </cell>
          <cell r="Q1436">
            <v>-320</v>
          </cell>
        </row>
        <row r="1437">
          <cell r="F1437">
            <v>-32061</v>
          </cell>
          <cell r="G1437">
            <v>-32061</v>
          </cell>
          <cell r="H1437">
            <v>-32061</v>
          </cell>
          <cell r="I1437">
            <v>-32061</v>
          </cell>
          <cell r="J1437">
            <v>-32061</v>
          </cell>
          <cell r="K1437">
            <v>-32061</v>
          </cell>
          <cell r="L1437">
            <v>-32061</v>
          </cell>
          <cell r="M1437">
            <v>-32061</v>
          </cell>
          <cell r="N1437">
            <v>-32061</v>
          </cell>
          <cell r="O1437">
            <v>-32061</v>
          </cell>
          <cell r="P1437">
            <v>-32061</v>
          </cell>
          <cell r="Q1437">
            <v>-32059</v>
          </cell>
        </row>
        <row r="1438">
          <cell r="F1438">
            <v>-25</v>
          </cell>
          <cell r="G1438">
            <v>-25</v>
          </cell>
          <cell r="H1438">
            <v>-25</v>
          </cell>
          <cell r="I1438">
            <v>-25</v>
          </cell>
          <cell r="J1438">
            <v>-25</v>
          </cell>
          <cell r="K1438">
            <v>-25</v>
          </cell>
          <cell r="L1438">
            <v>-25</v>
          </cell>
          <cell r="M1438">
            <v>-25</v>
          </cell>
          <cell r="N1438">
            <v>-25</v>
          </cell>
          <cell r="O1438">
            <v>-25</v>
          </cell>
          <cell r="P1438">
            <v>-25</v>
          </cell>
          <cell r="Q1438">
            <v>-25</v>
          </cell>
        </row>
        <row r="1439">
          <cell r="F1439">
            <v>-800</v>
          </cell>
          <cell r="G1439">
            <v>-800</v>
          </cell>
          <cell r="H1439">
            <v>-800</v>
          </cell>
          <cell r="I1439">
            <v>-800</v>
          </cell>
          <cell r="J1439">
            <v>-800</v>
          </cell>
          <cell r="K1439">
            <v>-800</v>
          </cell>
          <cell r="L1439">
            <v>-800</v>
          </cell>
          <cell r="M1439">
            <v>-800</v>
          </cell>
          <cell r="N1439">
            <v>-800</v>
          </cell>
          <cell r="O1439">
            <v>-800</v>
          </cell>
          <cell r="P1439">
            <v>-800</v>
          </cell>
          <cell r="Q1439">
            <v>-740</v>
          </cell>
        </row>
        <row r="1472">
          <cell r="F1472">
            <v>-239.16666666666666</v>
          </cell>
          <cell r="G1472">
            <v>-239.16666666666666</v>
          </cell>
          <cell r="H1472">
            <v>-239.16666666666666</v>
          </cell>
          <cell r="I1472">
            <v>-239.16666666666666</v>
          </cell>
          <cell r="J1472">
            <v>-239.16666666666666</v>
          </cell>
          <cell r="K1472">
            <v>-239.16666666666666</v>
          </cell>
          <cell r="L1472">
            <v>-239.16666666666666</v>
          </cell>
          <cell r="M1472">
            <v>-239.16666666666666</v>
          </cell>
          <cell r="N1472">
            <v>-239.16666666666666</v>
          </cell>
          <cell r="O1472">
            <v>-239.16666666666666</v>
          </cell>
          <cell r="P1472">
            <v>-239.16666666666666</v>
          </cell>
          <cell r="Q1472">
            <v>-239.16666666666666</v>
          </cell>
        </row>
        <row r="1510">
          <cell r="F1510">
            <v>-3970.8333333333335</v>
          </cell>
          <cell r="G1510">
            <v>-3970.8333333333335</v>
          </cell>
          <cell r="H1510">
            <v>-3970.8333333333335</v>
          </cell>
          <cell r="I1510">
            <v>-3970.8333333333335</v>
          </cell>
          <cell r="J1510">
            <v>-3970.8333333333335</v>
          </cell>
          <cell r="K1510">
            <v>-3970.8333333333335</v>
          </cell>
          <cell r="L1510">
            <v>-3970.8333333333335</v>
          </cell>
          <cell r="M1510">
            <v>-3970.8333333333335</v>
          </cell>
          <cell r="N1510">
            <v>-3970.8333333333335</v>
          </cell>
          <cell r="O1510">
            <v>-3970.8333333333335</v>
          </cell>
          <cell r="P1510">
            <v>-3970.8333333333335</v>
          </cell>
          <cell r="Q1510">
            <v>-3970.8333333333335</v>
          </cell>
        </row>
        <row r="1511">
          <cell r="F1511">
            <v>-993.3333333333334</v>
          </cell>
          <cell r="G1511">
            <v>-993.3333333333334</v>
          </cell>
          <cell r="H1511">
            <v>-993.3333333333334</v>
          </cell>
          <cell r="I1511">
            <v>-993.3333333333334</v>
          </cell>
          <cell r="J1511">
            <v>-993.3333333333334</v>
          </cell>
          <cell r="K1511">
            <v>-993.3333333333334</v>
          </cell>
          <cell r="L1511">
            <v>-993.3333333333334</v>
          </cell>
          <cell r="M1511">
            <v>-993.3333333333334</v>
          </cell>
          <cell r="N1511">
            <v>-993.3333333333334</v>
          </cell>
          <cell r="O1511">
            <v>-993.3333333333334</v>
          </cell>
          <cell r="P1511">
            <v>-993.3333333333334</v>
          </cell>
          <cell r="Q1511">
            <v>-993.3333333333334</v>
          </cell>
        </row>
        <row r="1550"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-150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</row>
        <row r="1588">
          <cell r="F1588">
            <v>-88380</v>
          </cell>
          <cell r="G1588">
            <v>-88380</v>
          </cell>
          <cell r="H1588">
            <v>-88380</v>
          </cell>
          <cell r="I1588">
            <v>-88380</v>
          </cell>
          <cell r="J1588">
            <v>-88380</v>
          </cell>
          <cell r="K1588">
            <v>-88380</v>
          </cell>
          <cell r="L1588">
            <v>-88380</v>
          </cell>
          <cell r="M1588">
            <v>-88380</v>
          </cell>
          <cell r="N1588">
            <v>-88380</v>
          </cell>
          <cell r="O1588">
            <v>-88380</v>
          </cell>
          <cell r="P1588">
            <v>-88380</v>
          </cell>
          <cell r="Q1588">
            <v>-88380</v>
          </cell>
        </row>
        <row r="1653">
          <cell r="F1653">
            <v>-210</v>
          </cell>
          <cell r="G1653">
            <v>-210</v>
          </cell>
          <cell r="H1653">
            <v>-210</v>
          </cell>
          <cell r="I1653">
            <v>-210</v>
          </cell>
          <cell r="J1653">
            <v>-210</v>
          </cell>
          <cell r="K1653">
            <v>-210</v>
          </cell>
          <cell r="L1653">
            <v>-210</v>
          </cell>
          <cell r="M1653">
            <v>-210</v>
          </cell>
          <cell r="N1653">
            <v>-210</v>
          </cell>
          <cell r="O1653">
            <v>-210</v>
          </cell>
          <cell r="P1653">
            <v>-210</v>
          </cell>
          <cell r="Q1653">
            <v>-210</v>
          </cell>
        </row>
        <row r="1654">
          <cell r="F1654">
            <v>-1688.3333333333333</v>
          </cell>
          <cell r="G1654">
            <v>-1688.3333333333333</v>
          </cell>
          <cell r="H1654">
            <v>-1688.3333333333333</v>
          </cell>
          <cell r="I1654">
            <v>-1688.3333333333333</v>
          </cell>
          <cell r="J1654">
            <v>-1688.3333333333333</v>
          </cell>
          <cell r="K1654">
            <v>-1688.3333333333333</v>
          </cell>
          <cell r="L1654">
            <v>-1688.3333333333333</v>
          </cell>
          <cell r="M1654">
            <v>-1688.3333333333333</v>
          </cell>
          <cell r="N1654">
            <v>-1688.3333333333333</v>
          </cell>
          <cell r="O1654">
            <v>-1688.3333333333333</v>
          </cell>
          <cell r="P1654">
            <v>-1688.3333333333333</v>
          </cell>
          <cell r="Q1654">
            <v>-1688.3333333333333</v>
          </cell>
        </row>
        <row r="1655">
          <cell r="F1655">
            <v>-456.6666666666667</v>
          </cell>
          <cell r="G1655">
            <v>-456.6666666666667</v>
          </cell>
          <cell r="H1655">
            <v>-456.6666666666667</v>
          </cell>
          <cell r="I1655">
            <v>-456.6666666666667</v>
          </cell>
          <cell r="J1655">
            <v>-456.6666666666667</v>
          </cell>
          <cell r="K1655">
            <v>-456.6666666666667</v>
          </cell>
          <cell r="L1655">
            <v>-456.6666666666667</v>
          </cell>
          <cell r="M1655">
            <v>-456.6666666666667</v>
          </cell>
          <cell r="N1655">
            <v>-456.6666666666667</v>
          </cell>
          <cell r="O1655">
            <v>-456.6666666666667</v>
          </cell>
          <cell r="P1655">
            <v>-456.6666666666667</v>
          </cell>
          <cell r="Q1655">
            <v>-456.6666666666667</v>
          </cell>
        </row>
        <row r="1656">
          <cell r="F1656">
            <v>-100</v>
          </cell>
          <cell r="G1656">
            <v>-100</v>
          </cell>
          <cell r="H1656">
            <v>-100</v>
          </cell>
          <cell r="I1656">
            <v>-100</v>
          </cell>
          <cell r="J1656">
            <v>-100</v>
          </cell>
          <cell r="K1656">
            <v>-100</v>
          </cell>
          <cell r="L1656">
            <v>-100</v>
          </cell>
          <cell r="M1656">
            <v>-100</v>
          </cell>
          <cell r="N1656">
            <v>-100</v>
          </cell>
          <cell r="O1656">
            <v>-100</v>
          </cell>
          <cell r="P1656">
            <v>-100</v>
          </cell>
          <cell r="Q1656">
            <v>-100</v>
          </cell>
        </row>
        <row r="1714">
          <cell r="F1714">
            <v>-993.3333333333334</v>
          </cell>
          <cell r="G1714">
            <v>-993.3333333333334</v>
          </cell>
          <cell r="H1714">
            <v>-993.3333333333334</v>
          </cell>
          <cell r="I1714">
            <v>-993.3333333333334</v>
          </cell>
          <cell r="J1714">
            <v>-993.3333333333334</v>
          </cell>
          <cell r="K1714">
            <v>-993.3333333333334</v>
          </cell>
          <cell r="L1714">
            <v>-993.3333333333334</v>
          </cell>
          <cell r="M1714">
            <v>-993.3333333333334</v>
          </cell>
          <cell r="N1714">
            <v>-993.3333333333334</v>
          </cell>
          <cell r="O1714">
            <v>-993.3333333333334</v>
          </cell>
          <cell r="P1714">
            <v>-993.3333333333334</v>
          </cell>
          <cell r="Q1714">
            <v>-993.3333333333334</v>
          </cell>
        </row>
        <row r="1715">
          <cell r="F1715">
            <v>-626.6666666666666</v>
          </cell>
          <cell r="G1715">
            <v>-626.6666666666666</v>
          </cell>
          <cell r="H1715">
            <v>-626.6666666666666</v>
          </cell>
          <cell r="I1715">
            <v>-626.6666666666666</v>
          </cell>
          <cell r="J1715">
            <v>-626.6666666666666</v>
          </cell>
          <cell r="K1715">
            <v>-626.6666666666666</v>
          </cell>
          <cell r="L1715">
            <v>-626.6666666666666</v>
          </cell>
          <cell r="M1715">
            <v>-626.6666666666666</v>
          </cell>
          <cell r="N1715">
            <v>-626.6666666666666</v>
          </cell>
          <cell r="O1715">
            <v>-626.6666666666666</v>
          </cell>
          <cell r="P1715">
            <v>-626.6666666666666</v>
          </cell>
          <cell r="Q1715">
            <v>-626.6666666666666</v>
          </cell>
        </row>
        <row r="1716">
          <cell r="F1716">
            <v>-53.333333333333336</v>
          </cell>
          <cell r="G1716">
            <v>-53.333333333333336</v>
          </cell>
          <cell r="H1716">
            <v>-53.333333333333336</v>
          </cell>
          <cell r="I1716">
            <v>-53.333333333333336</v>
          </cell>
          <cell r="J1716">
            <v>-53.333333333333336</v>
          </cell>
          <cell r="K1716">
            <v>-53.333333333333336</v>
          </cell>
          <cell r="L1716">
            <v>-53.333333333333336</v>
          </cell>
          <cell r="M1716">
            <v>-53.333333333333336</v>
          </cell>
          <cell r="N1716">
            <v>-53.333333333333336</v>
          </cell>
          <cell r="O1716">
            <v>-53.333333333333336</v>
          </cell>
          <cell r="P1716">
            <v>-53.333333333333336</v>
          </cell>
          <cell r="Q1716">
            <v>-53.333333333333336</v>
          </cell>
        </row>
        <row r="1717">
          <cell r="F1717">
            <v>-143.33333333333334</v>
          </cell>
          <cell r="G1717">
            <v>-143.33333333333334</v>
          </cell>
          <cell r="H1717">
            <v>-143.33333333333334</v>
          </cell>
          <cell r="I1717">
            <v>-143.33333333333334</v>
          </cell>
          <cell r="J1717">
            <v>-143.33333333333334</v>
          </cell>
          <cell r="K1717">
            <v>-143.33333333333334</v>
          </cell>
          <cell r="L1717">
            <v>-143.33333333333334</v>
          </cell>
          <cell r="M1717">
            <v>-143.33333333333334</v>
          </cell>
          <cell r="N1717">
            <v>-143.33333333333334</v>
          </cell>
          <cell r="O1717">
            <v>-143.33333333333334</v>
          </cell>
          <cell r="P1717">
            <v>-143.33333333333334</v>
          </cell>
          <cell r="Q1717">
            <v>-143.33333333333334</v>
          </cell>
        </row>
        <row r="1771">
          <cell r="F1771">
            <v>-745</v>
          </cell>
          <cell r="G1771">
            <v>-745</v>
          </cell>
          <cell r="H1771">
            <v>-745</v>
          </cell>
          <cell r="I1771">
            <v>-745</v>
          </cell>
          <cell r="J1771">
            <v>-745</v>
          </cell>
          <cell r="K1771">
            <v>-745</v>
          </cell>
          <cell r="L1771">
            <v>-745</v>
          </cell>
          <cell r="M1771">
            <v>-745</v>
          </cell>
          <cell r="N1771">
            <v>-745</v>
          </cell>
          <cell r="O1771">
            <v>-745</v>
          </cell>
          <cell r="P1771">
            <v>-745</v>
          </cell>
          <cell r="Q1771">
            <v>-745</v>
          </cell>
        </row>
        <row r="1772">
          <cell r="F1772">
            <v>-645.8333333333334</v>
          </cell>
          <cell r="G1772">
            <v>-645.8333333333334</v>
          </cell>
          <cell r="H1772">
            <v>-645.8333333333334</v>
          </cell>
          <cell r="I1772">
            <v>-645.8333333333334</v>
          </cell>
          <cell r="J1772">
            <v>-645.8333333333334</v>
          </cell>
          <cell r="K1772">
            <v>-645.8333333333334</v>
          </cell>
          <cell r="L1772">
            <v>-645.8333333333334</v>
          </cell>
          <cell r="M1772">
            <v>-645.8333333333334</v>
          </cell>
          <cell r="N1772">
            <v>-645.8333333333334</v>
          </cell>
          <cell r="O1772">
            <v>-645.8333333333334</v>
          </cell>
          <cell r="P1772">
            <v>-645.8333333333334</v>
          </cell>
          <cell r="Q1772">
            <v>-645.8333333333334</v>
          </cell>
        </row>
        <row r="1773">
          <cell r="F1773">
            <v>-53.333333333333336</v>
          </cell>
          <cell r="G1773">
            <v>-53.333333333333336</v>
          </cell>
          <cell r="H1773">
            <v>-53.333333333333336</v>
          </cell>
          <cell r="I1773">
            <v>-53.333333333333336</v>
          </cell>
          <cell r="J1773">
            <v>-53.333333333333336</v>
          </cell>
          <cell r="K1773">
            <v>-53.333333333333336</v>
          </cell>
          <cell r="L1773">
            <v>-53.333333333333336</v>
          </cell>
          <cell r="M1773">
            <v>-53.333333333333336</v>
          </cell>
          <cell r="N1773">
            <v>-53.333333333333336</v>
          </cell>
          <cell r="O1773">
            <v>-53.333333333333336</v>
          </cell>
          <cell r="P1773">
            <v>-53.333333333333336</v>
          </cell>
          <cell r="Q1773">
            <v>-53.333333333333336</v>
          </cell>
        </row>
        <row r="1774">
          <cell r="F1774">
            <v>-119.16666666666667</v>
          </cell>
          <cell r="G1774">
            <v>-119.16666666666667</v>
          </cell>
          <cell r="H1774">
            <v>-119.16666666666667</v>
          </cell>
          <cell r="I1774">
            <v>-119.16666666666667</v>
          </cell>
          <cell r="J1774">
            <v>-119.16666666666667</v>
          </cell>
          <cell r="K1774">
            <v>-119.16666666666667</v>
          </cell>
          <cell r="L1774">
            <v>-119.16666666666667</v>
          </cell>
          <cell r="M1774">
            <v>-119.16666666666667</v>
          </cell>
          <cell r="N1774">
            <v>-119.16666666666667</v>
          </cell>
          <cell r="O1774">
            <v>-119.16666666666667</v>
          </cell>
          <cell r="P1774">
            <v>-119.16666666666667</v>
          </cell>
          <cell r="Q1774">
            <v>-119.16666666666667</v>
          </cell>
        </row>
        <row r="1827">
          <cell r="F1827">
            <v>-1191.6666666666667</v>
          </cell>
          <cell r="G1827">
            <v>-1191.6666666666667</v>
          </cell>
          <cell r="H1827">
            <v>-1191.6666666666667</v>
          </cell>
          <cell r="I1827">
            <v>-1191.6666666666667</v>
          </cell>
          <cell r="J1827">
            <v>-1191.6666666666667</v>
          </cell>
          <cell r="K1827">
            <v>-1191.6666666666667</v>
          </cell>
          <cell r="L1827">
            <v>-1191.6666666666667</v>
          </cell>
          <cell r="M1827">
            <v>-1191.6666666666667</v>
          </cell>
          <cell r="N1827">
            <v>-1191.6666666666667</v>
          </cell>
          <cell r="O1827">
            <v>-1191.6666666666667</v>
          </cell>
          <cell r="P1827">
            <v>-1191.6666666666667</v>
          </cell>
          <cell r="Q1827">
            <v>-1191.6666666666667</v>
          </cell>
        </row>
        <row r="1828">
          <cell r="F1828">
            <v>-166.66666666666666</v>
          </cell>
          <cell r="G1828">
            <v>-166.66666666666666</v>
          </cell>
          <cell r="H1828">
            <v>-166.66666666666666</v>
          </cell>
          <cell r="I1828">
            <v>-166.66666666666666</v>
          </cell>
          <cell r="J1828">
            <v>-166.66666666666666</v>
          </cell>
          <cell r="K1828">
            <v>-166.66666666666666</v>
          </cell>
          <cell r="L1828">
            <v>-166.66666666666666</v>
          </cell>
          <cell r="M1828">
            <v>-166.66666666666666</v>
          </cell>
          <cell r="N1828">
            <v>-166.66666666666666</v>
          </cell>
          <cell r="O1828">
            <v>-166.66666666666666</v>
          </cell>
          <cell r="P1828">
            <v>-166.66666666666666</v>
          </cell>
          <cell r="Q1828">
            <v>-166.66666666666666</v>
          </cell>
        </row>
        <row r="1875">
          <cell r="F1875">
            <v>-105</v>
          </cell>
          <cell r="G1875">
            <v>-105</v>
          </cell>
          <cell r="H1875">
            <v>-105</v>
          </cell>
          <cell r="I1875">
            <v>-105</v>
          </cell>
          <cell r="J1875">
            <v>-105</v>
          </cell>
          <cell r="K1875">
            <v>-105</v>
          </cell>
          <cell r="L1875">
            <v>-105</v>
          </cell>
          <cell r="M1875">
            <v>-105</v>
          </cell>
          <cell r="N1875">
            <v>-105</v>
          </cell>
          <cell r="O1875">
            <v>-105</v>
          </cell>
          <cell r="P1875">
            <v>-105</v>
          </cell>
          <cell r="Q1875">
            <v>-105</v>
          </cell>
        </row>
        <row r="1876">
          <cell r="F1876">
            <v>-310.8333333333333</v>
          </cell>
          <cell r="G1876">
            <v>-310.8333333333333</v>
          </cell>
          <cell r="H1876">
            <v>-310.8333333333333</v>
          </cell>
          <cell r="I1876">
            <v>-310.8333333333333</v>
          </cell>
          <cell r="J1876">
            <v>-310.8333333333333</v>
          </cell>
          <cell r="K1876">
            <v>-310.8333333333333</v>
          </cell>
          <cell r="L1876">
            <v>-310.8333333333333</v>
          </cell>
          <cell r="M1876">
            <v>-310.8333333333333</v>
          </cell>
          <cell r="N1876">
            <v>-310.8333333333333</v>
          </cell>
          <cell r="O1876">
            <v>-310.8333333333333</v>
          </cell>
          <cell r="P1876">
            <v>-310.8333333333333</v>
          </cell>
          <cell r="Q1876">
            <v>-310.8333333333333</v>
          </cell>
        </row>
        <row r="1877">
          <cell r="F1877">
            <v>-37.5</v>
          </cell>
          <cell r="G1877">
            <v>-37.5</v>
          </cell>
          <cell r="H1877">
            <v>-37.5</v>
          </cell>
          <cell r="I1877">
            <v>-37.5</v>
          </cell>
          <cell r="J1877">
            <v>-37.5</v>
          </cell>
          <cell r="K1877">
            <v>-37.5</v>
          </cell>
          <cell r="L1877">
            <v>-37.5</v>
          </cell>
          <cell r="M1877">
            <v>-37.5</v>
          </cell>
          <cell r="N1877">
            <v>-37.5</v>
          </cell>
          <cell r="O1877">
            <v>-37.5</v>
          </cell>
          <cell r="P1877">
            <v>-37.5</v>
          </cell>
          <cell r="Q1877">
            <v>-37.5</v>
          </cell>
        </row>
        <row r="1878">
          <cell r="F1878">
            <v>-36.666666666666664</v>
          </cell>
          <cell r="G1878">
            <v>-36.666666666666664</v>
          </cell>
          <cell r="H1878">
            <v>-36.666666666666664</v>
          </cell>
          <cell r="I1878">
            <v>-36.666666666666664</v>
          </cell>
          <cell r="J1878">
            <v>-36.666666666666664</v>
          </cell>
          <cell r="K1878">
            <v>-36.666666666666664</v>
          </cell>
          <cell r="L1878">
            <v>-36.666666666666664</v>
          </cell>
          <cell r="M1878">
            <v>-36.666666666666664</v>
          </cell>
          <cell r="N1878">
            <v>-36.666666666666664</v>
          </cell>
          <cell r="O1878">
            <v>-36.666666666666664</v>
          </cell>
          <cell r="P1878">
            <v>-36.666666666666664</v>
          </cell>
          <cell r="Q1878">
            <v>-36.666666666666664</v>
          </cell>
        </row>
        <row r="1940">
          <cell r="F1940">
            <v>-474.1666666666667</v>
          </cell>
          <cell r="G1940">
            <v>-474.1666666666667</v>
          </cell>
          <cell r="H1940">
            <v>-474.1666666666667</v>
          </cell>
          <cell r="I1940">
            <v>-474.1666666666667</v>
          </cell>
          <cell r="J1940">
            <v>-474.1666666666667</v>
          </cell>
          <cell r="K1940">
            <v>-474.1666666666667</v>
          </cell>
          <cell r="L1940">
            <v>-474.1666666666667</v>
          </cell>
          <cell r="M1940">
            <v>-474.1666666666667</v>
          </cell>
          <cell r="N1940">
            <v>-474.1666666666667</v>
          </cell>
          <cell r="O1940">
            <v>-474.1666666666667</v>
          </cell>
          <cell r="P1940">
            <v>-474.1666666666667</v>
          </cell>
          <cell r="Q1940">
            <v>-474.1666666666667</v>
          </cell>
        </row>
        <row r="1941">
          <cell r="F1941">
            <v>-894.1666666666666</v>
          </cell>
          <cell r="G1941">
            <v>-894.1666666666666</v>
          </cell>
          <cell r="H1941">
            <v>-894.1666666666666</v>
          </cell>
          <cell r="I1941">
            <v>-894.1666666666666</v>
          </cell>
          <cell r="J1941">
            <v>-894.1666666666666</v>
          </cell>
          <cell r="K1941">
            <v>-894.1666666666666</v>
          </cell>
          <cell r="L1941">
            <v>-894.1666666666666</v>
          </cell>
          <cell r="M1941">
            <v>-894.1666666666666</v>
          </cell>
          <cell r="N1941">
            <v>-894.1666666666666</v>
          </cell>
          <cell r="O1941">
            <v>-894.1666666666666</v>
          </cell>
          <cell r="P1941">
            <v>-894.1666666666666</v>
          </cell>
          <cell r="Q1941">
            <v>-894.1666666666666</v>
          </cell>
        </row>
        <row r="1942">
          <cell r="F1942">
            <v>-84.16666666666667</v>
          </cell>
          <cell r="G1942">
            <v>-84.16666666666667</v>
          </cell>
          <cell r="H1942">
            <v>-84.16666666666667</v>
          </cell>
          <cell r="I1942">
            <v>-84.16666666666667</v>
          </cell>
          <cell r="J1942">
            <v>-84.16666666666667</v>
          </cell>
          <cell r="K1942">
            <v>-84.16666666666667</v>
          </cell>
          <cell r="L1942">
            <v>-84.16666666666667</v>
          </cell>
          <cell r="M1942">
            <v>-84.16666666666667</v>
          </cell>
          <cell r="N1942">
            <v>-84.16666666666667</v>
          </cell>
          <cell r="O1942">
            <v>-84.16666666666667</v>
          </cell>
          <cell r="P1942">
            <v>-84.16666666666667</v>
          </cell>
          <cell r="Q1942">
            <v>-84.16666666666667</v>
          </cell>
        </row>
        <row r="2001">
          <cell r="F2001">
            <v>-33333</v>
          </cell>
          <cell r="G2001">
            <v>-33333</v>
          </cell>
          <cell r="H2001">
            <v>-33333</v>
          </cell>
          <cell r="I2001">
            <v>-33333</v>
          </cell>
          <cell r="J2001">
            <v>-33333</v>
          </cell>
          <cell r="K2001">
            <v>-33333</v>
          </cell>
          <cell r="L2001">
            <v>-33333</v>
          </cell>
          <cell r="M2001">
            <v>-33333</v>
          </cell>
          <cell r="N2001">
            <v>-33333</v>
          </cell>
          <cell r="O2001">
            <v>-33333</v>
          </cell>
          <cell r="P2001">
            <v>-33333</v>
          </cell>
          <cell r="Q2001">
            <v>-33337</v>
          </cell>
        </row>
        <row r="2040">
          <cell r="F2040">
            <v>-1990</v>
          </cell>
          <cell r="G2040">
            <v>-1990</v>
          </cell>
          <cell r="H2040">
            <v>-1990</v>
          </cell>
          <cell r="I2040">
            <v>-1990</v>
          </cell>
          <cell r="J2040">
            <v>-1990</v>
          </cell>
          <cell r="K2040">
            <v>-1990</v>
          </cell>
          <cell r="L2040">
            <v>-1990</v>
          </cell>
          <cell r="M2040">
            <v>-1990</v>
          </cell>
          <cell r="N2040">
            <v>-1990</v>
          </cell>
          <cell r="O2040">
            <v>-1990</v>
          </cell>
          <cell r="P2040">
            <v>-1990</v>
          </cell>
          <cell r="Q2040">
            <v>-1910</v>
          </cell>
        </row>
        <row r="2083">
          <cell r="F2083">
            <v>-150</v>
          </cell>
          <cell r="G2083">
            <v>-150</v>
          </cell>
          <cell r="H2083">
            <v>-150</v>
          </cell>
          <cell r="I2083">
            <v>-150</v>
          </cell>
          <cell r="J2083">
            <v>-150</v>
          </cell>
          <cell r="K2083">
            <v>-150</v>
          </cell>
          <cell r="L2083">
            <v>-150</v>
          </cell>
          <cell r="M2083">
            <v>-150</v>
          </cell>
          <cell r="N2083">
            <v>-150</v>
          </cell>
          <cell r="O2083">
            <v>-150</v>
          </cell>
          <cell r="P2083">
            <v>-150</v>
          </cell>
          <cell r="Q2083">
            <v>-140</v>
          </cell>
        </row>
        <row r="2104">
          <cell r="F2104">
            <v>-840</v>
          </cell>
          <cell r="G2104">
            <v>-840</v>
          </cell>
          <cell r="H2104">
            <v>-840</v>
          </cell>
          <cell r="I2104">
            <v>-840</v>
          </cell>
          <cell r="J2104">
            <v>-840</v>
          </cell>
          <cell r="K2104">
            <v>-840</v>
          </cell>
          <cell r="L2104">
            <v>-840</v>
          </cell>
          <cell r="M2104">
            <v>-840</v>
          </cell>
          <cell r="N2104">
            <v>-840</v>
          </cell>
          <cell r="O2104">
            <v>-840</v>
          </cell>
          <cell r="P2104">
            <v>-840</v>
          </cell>
          <cell r="Q2104">
            <v>-760</v>
          </cell>
        </row>
        <row r="2128">
          <cell r="F2128">
            <v>-1000</v>
          </cell>
          <cell r="G2128">
            <v>-1000</v>
          </cell>
          <cell r="H2128">
            <v>-1000</v>
          </cell>
          <cell r="I2128">
            <v>-1000</v>
          </cell>
          <cell r="J2128">
            <v>-1000</v>
          </cell>
          <cell r="K2128">
            <v>-1000</v>
          </cell>
          <cell r="L2128">
            <v>-1000</v>
          </cell>
          <cell r="M2128">
            <v>-1000</v>
          </cell>
          <cell r="N2128">
            <v>-1000</v>
          </cell>
          <cell r="O2128">
            <v>-1000</v>
          </cell>
          <cell r="P2128">
            <v>-1000</v>
          </cell>
          <cell r="Q2128">
            <v>-920</v>
          </cell>
        </row>
        <row r="2169">
          <cell r="F2169">
            <v>-1250</v>
          </cell>
          <cell r="G2169">
            <v>-1250</v>
          </cell>
          <cell r="H2169">
            <v>-1250</v>
          </cell>
          <cell r="I2169">
            <v>-1250</v>
          </cell>
          <cell r="J2169">
            <v>-1250</v>
          </cell>
          <cell r="K2169">
            <v>-1250</v>
          </cell>
          <cell r="L2169">
            <v>-1250</v>
          </cell>
          <cell r="M2169">
            <v>-1250</v>
          </cell>
          <cell r="N2169">
            <v>-1250</v>
          </cell>
          <cell r="O2169">
            <v>-1250</v>
          </cell>
          <cell r="P2169">
            <v>-1250</v>
          </cell>
          <cell r="Q2169">
            <v>-1250</v>
          </cell>
        </row>
        <row r="2214">
          <cell r="F2214">
            <v>-2482</v>
          </cell>
          <cell r="G2214">
            <v>-2482</v>
          </cell>
          <cell r="H2214">
            <v>-2482</v>
          </cell>
          <cell r="I2214">
            <v>-2482</v>
          </cell>
          <cell r="J2214">
            <v>-2482</v>
          </cell>
          <cell r="K2214">
            <v>-2482</v>
          </cell>
          <cell r="L2214">
            <v>-2482</v>
          </cell>
          <cell r="M2214">
            <v>-2482</v>
          </cell>
          <cell r="N2214">
            <v>-2482</v>
          </cell>
          <cell r="O2214">
            <v>-2482</v>
          </cell>
          <cell r="P2214">
            <v>-2482</v>
          </cell>
          <cell r="Q2214">
            <v>-2478</v>
          </cell>
        </row>
        <row r="2233">
          <cell r="F2233">
            <v>-1250</v>
          </cell>
          <cell r="G2233">
            <v>-1250</v>
          </cell>
          <cell r="H2233">
            <v>-1250</v>
          </cell>
          <cell r="I2233">
            <v>-1250</v>
          </cell>
          <cell r="J2233">
            <v>-1250</v>
          </cell>
          <cell r="K2233">
            <v>-1250</v>
          </cell>
          <cell r="L2233">
            <v>-1250</v>
          </cell>
          <cell r="M2233">
            <v>-1250</v>
          </cell>
          <cell r="N2233">
            <v>-1250</v>
          </cell>
          <cell r="O2233">
            <v>-1250</v>
          </cell>
          <cell r="P2233">
            <v>-1250</v>
          </cell>
          <cell r="Q2233">
            <v>-1250</v>
          </cell>
        </row>
        <row r="2248">
          <cell r="F2248">
            <v>-1250</v>
          </cell>
          <cell r="G2248">
            <v>-1250</v>
          </cell>
          <cell r="H2248">
            <v>-1250</v>
          </cell>
          <cell r="I2248">
            <v>-1250</v>
          </cell>
          <cell r="J2248">
            <v>-1250</v>
          </cell>
          <cell r="K2248">
            <v>-1250</v>
          </cell>
          <cell r="L2248">
            <v>-1250</v>
          </cell>
          <cell r="M2248">
            <v>-1250</v>
          </cell>
          <cell r="N2248">
            <v>-1250</v>
          </cell>
          <cell r="O2248">
            <v>-1250</v>
          </cell>
          <cell r="P2248">
            <v>-1250</v>
          </cell>
          <cell r="Q2248">
            <v>-1250</v>
          </cell>
        </row>
        <row r="2262">
          <cell r="F2262">
            <v>-1250</v>
          </cell>
          <cell r="G2262">
            <v>-1250</v>
          </cell>
          <cell r="H2262">
            <v>-1250</v>
          </cell>
          <cell r="I2262">
            <v>-1250</v>
          </cell>
          <cell r="J2262">
            <v>-1250</v>
          </cell>
          <cell r="K2262">
            <v>-1250</v>
          </cell>
          <cell r="L2262">
            <v>-1250</v>
          </cell>
          <cell r="M2262">
            <v>-1250</v>
          </cell>
          <cell r="N2262">
            <v>-1250</v>
          </cell>
          <cell r="O2262">
            <v>-1250</v>
          </cell>
          <cell r="P2262">
            <v>-1250</v>
          </cell>
          <cell r="Q2262">
            <v>-1250</v>
          </cell>
        </row>
        <row r="2313">
          <cell r="F2313">
            <v>-12821.666666666666</v>
          </cell>
          <cell r="G2313">
            <v>-12821.666666666666</v>
          </cell>
          <cell r="H2313">
            <v>-12821.666666666666</v>
          </cell>
          <cell r="I2313">
            <v>-12821.666666666666</v>
          </cell>
          <cell r="J2313">
            <v>-12821.666666666666</v>
          </cell>
          <cell r="K2313">
            <v>-12821.666666666666</v>
          </cell>
          <cell r="L2313">
            <v>-12821.666666666666</v>
          </cell>
          <cell r="M2313">
            <v>-12821.666666666666</v>
          </cell>
          <cell r="N2313">
            <v>-12821.666666666666</v>
          </cell>
          <cell r="O2313">
            <v>-12821.666666666666</v>
          </cell>
          <cell r="P2313">
            <v>-12821.666666666666</v>
          </cell>
          <cell r="Q2313">
            <v>-12821.666666666666</v>
          </cell>
        </row>
        <row r="2325">
          <cell r="F2325">
            <v>-47833.333333333336</v>
          </cell>
          <cell r="G2325">
            <v>-47833.333333333336</v>
          </cell>
          <cell r="H2325">
            <v>-47833.333333333336</v>
          </cell>
          <cell r="I2325">
            <v>-47833.333333333336</v>
          </cell>
          <cell r="J2325">
            <v>-47833.333333333336</v>
          </cell>
          <cell r="K2325">
            <v>-47833.333333333336</v>
          </cell>
          <cell r="L2325">
            <v>-47833.333333333336</v>
          </cell>
          <cell r="M2325">
            <v>-47833.333333333336</v>
          </cell>
          <cell r="N2325">
            <v>-47833.333333333336</v>
          </cell>
          <cell r="O2325">
            <v>-47833.333333333336</v>
          </cell>
          <cell r="P2325">
            <v>-47833.333333333336</v>
          </cell>
          <cell r="Q2325">
            <v>-47833.333333333336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4">
          <cell r="F64">
            <v>-50.833333333333336</v>
          </cell>
          <cell r="G64">
            <v>-50.833333333333336</v>
          </cell>
          <cell r="H64">
            <v>-50.833333333333336</v>
          </cell>
          <cell r="I64">
            <v>-50.833333333333336</v>
          </cell>
          <cell r="J64">
            <v>-50.833333333333336</v>
          </cell>
          <cell r="K64">
            <v>-50.833333333333336</v>
          </cell>
          <cell r="L64">
            <v>-50.833333333333336</v>
          </cell>
          <cell r="M64">
            <v>-50.833333333333336</v>
          </cell>
          <cell r="N64">
            <v>-50.833333333333336</v>
          </cell>
          <cell r="O64">
            <v>-50.833333333333336</v>
          </cell>
          <cell r="P64">
            <v>-50.833333333333336</v>
          </cell>
          <cell r="Q64">
            <v>-50.833333333333336</v>
          </cell>
        </row>
        <row r="65">
          <cell r="F65">
            <v>-3923.3333333333335</v>
          </cell>
          <cell r="G65">
            <v>-3923.3333333333335</v>
          </cell>
          <cell r="H65">
            <v>-3923.3333333333335</v>
          </cell>
          <cell r="I65">
            <v>-3923.3333333333335</v>
          </cell>
          <cell r="J65">
            <v>-3923.3333333333335</v>
          </cell>
          <cell r="K65">
            <v>-3923.3333333333335</v>
          </cell>
          <cell r="L65">
            <v>-3923.3333333333335</v>
          </cell>
          <cell r="M65">
            <v>-3923.3333333333335</v>
          </cell>
          <cell r="N65">
            <v>-3923.3333333333335</v>
          </cell>
          <cell r="O65">
            <v>-3923.3333333333335</v>
          </cell>
          <cell r="P65">
            <v>-3923.3333333333335</v>
          </cell>
          <cell r="Q65">
            <v>-3923.3333333333335</v>
          </cell>
        </row>
        <row r="122">
          <cell r="F122">
            <v>-340353.3333333333</v>
          </cell>
          <cell r="G122">
            <v>-340353.3333333333</v>
          </cell>
          <cell r="H122">
            <v>-340353.3333333333</v>
          </cell>
          <cell r="I122">
            <v>-340353.3333333333</v>
          </cell>
          <cell r="J122">
            <v>-340353.3333333333</v>
          </cell>
          <cell r="K122">
            <v>-340353.3333333333</v>
          </cell>
          <cell r="L122">
            <v>-340353.3333333333</v>
          </cell>
          <cell r="M122">
            <v>-340353.3333333333</v>
          </cell>
          <cell r="N122">
            <v>-340353.3333333333</v>
          </cell>
          <cell r="O122">
            <v>-340353.3333333333</v>
          </cell>
          <cell r="P122">
            <v>-340353.3333333333</v>
          </cell>
          <cell r="Q122">
            <v>-340353.3333333333</v>
          </cell>
        </row>
        <row r="186">
          <cell r="Q186">
            <v>-190</v>
          </cell>
        </row>
        <row r="187">
          <cell r="F187">
            <v>-1243.8333333333333</v>
          </cell>
          <cell r="G187">
            <v>-1243.8333333333333</v>
          </cell>
          <cell r="H187">
            <v>-1243.8333333333333</v>
          </cell>
          <cell r="I187">
            <v>-1243.8333333333333</v>
          </cell>
          <cell r="J187">
            <v>-1243.8333333333333</v>
          </cell>
          <cell r="K187">
            <v>-1243.8333333333333</v>
          </cell>
          <cell r="L187">
            <v>-1243.8333333333333</v>
          </cell>
          <cell r="M187">
            <v>-1243.8333333333333</v>
          </cell>
          <cell r="N187">
            <v>-1243.8333333333333</v>
          </cell>
          <cell r="O187">
            <v>-1243.8333333333333</v>
          </cell>
          <cell r="P187">
            <v>-1243.8333333333333</v>
          </cell>
          <cell r="Q187">
            <v>-1243.8333333333333</v>
          </cell>
        </row>
        <row r="207">
          <cell r="Q207">
            <v>-100</v>
          </cell>
        </row>
        <row r="208">
          <cell r="F208">
            <v>-665.8333333333334</v>
          </cell>
          <cell r="G208">
            <v>-665.8333333333334</v>
          </cell>
          <cell r="H208">
            <v>-665.8333333333334</v>
          </cell>
          <cell r="I208">
            <v>-665.8333333333334</v>
          </cell>
          <cell r="J208">
            <v>-665.8333333333334</v>
          </cell>
          <cell r="K208">
            <v>-665.8333333333334</v>
          </cell>
          <cell r="L208">
            <v>-665.8333333333334</v>
          </cell>
          <cell r="M208">
            <v>-665.8333333333334</v>
          </cell>
          <cell r="N208">
            <v>-665.8333333333334</v>
          </cell>
          <cell r="O208">
            <v>-665.8333333333334</v>
          </cell>
          <cell r="P208">
            <v>-665.8333333333334</v>
          </cell>
          <cell r="Q208">
            <v>-665.8333333333334</v>
          </cell>
        </row>
        <row r="240">
          <cell r="Q240">
            <v>-21980</v>
          </cell>
        </row>
        <row r="241">
          <cell r="F241">
            <v>-229655</v>
          </cell>
          <cell r="G241">
            <v>-229655</v>
          </cell>
          <cell r="H241">
            <v>-229655</v>
          </cell>
          <cell r="I241">
            <v>-229655</v>
          </cell>
          <cell r="J241">
            <v>-229655</v>
          </cell>
          <cell r="K241">
            <v>-229655</v>
          </cell>
          <cell r="L241">
            <v>-229655</v>
          </cell>
          <cell r="M241">
            <v>-229655</v>
          </cell>
          <cell r="N241">
            <v>-229655</v>
          </cell>
          <cell r="O241">
            <v>-229655</v>
          </cell>
          <cell r="P241">
            <v>-229655</v>
          </cell>
          <cell r="Q241">
            <v>-229655</v>
          </cell>
        </row>
        <row r="269">
          <cell r="Q269">
            <v>-2120</v>
          </cell>
        </row>
        <row r="270">
          <cell r="F270">
            <v>-22102.416666666668</v>
          </cell>
          <cell r="G270">
            <v>-22102.416666666668</v>
          </cell>
          <cell r="H270">
            <v>-22102.416666666668</v>
          </cell>
          <cell r="I270">
            <v>-22102.416666666668</v>
          </cell>
          <cell r="J270">
            <v>-22102.416666666668</v>
          </cell>
          <cell r="K270">
            <v>-22102.416666666668</v>
          </cell>
          <cell r="L270">
            <v>-22102.416666666668</v>
          </cell>
          <cell r="M270">
            <v>-22102.416666666668</v>
          </cell>
          <cell r="N270">
            <v>-22102.416666666668</v>
          </cell>
          <cell r="O270">
            <v>-22102.416666666668</v>
          </cell>
          <cell r="P270">
            <v>-22102.416666666668</v>
          </cell>
          <cell r="Q270">
            <v>-22102.416666666668</v>
          </cell>
        </row>
        <row r="298">
          <cell r="Q298">
            <v>-5290</v>
          </cell>
        </row>
        <row r="299">
          <cell r="Q299">
            <v>-675760</v>
          </cell>
        </row>
        <row r="331">
          <cell r="Q331">
            <v>-5670</v>
          </cell>
        </row>
        <row r="332">
          <cell r="F332">
            <v>-59520</v>
          </cell>
          <cell r="G332">
            <v>-59520</v>
          </cell>
          <cell r="H332">
            <v>-59520</v>
          </cell>
          <cell r="I332">
            <v>-59520</v>
          </cell>
          <cell r="J332">
            <v>-59520</v>
          </cell>
          <cell r="K332">
            <v>-59520</v>
          </cell>
          <cell r="L332">
            <v>-59520</v>
          </cell>
          <cell r="M332">
            <v>-59520</v>
          </cell>
          <cell r="N332">
            <v>-59520</v>
          </cell>
          <cell r="O332">
            <v>-59520</v>
          </cell>
          <cell r="P332">
            <v>-59520</v>
          </cell>
          <cell r="Q332">
            <v>-59520</v>
          </cell>
        </row>
        <row r="573">
          <cell r="I573">
            <v>-5740</v>
          </cell>
          <cell r="J573">
            <v>-5740</v>
          </cell>
          <cell r="K573">
            <v>-5740</v>
          </cell>
          <cell r="L573">
            <v>-5740</v>
          </cell>
          <cell r="M573">
            <v>-5740</v>
          </cell>
          <cell r="N573">
            <v>-5740</v>
          </cell>
          <cell r="O573">
            <v>-5740</v>
          </cell>
          <cell r="P573">
            <v>-5740</v>
          </cell>
          <cell r="Q573">
            <v>-5740</v>
          </cell>
        </row>
        <row r="585">
          <cell r="Q585">
            <v>-723480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5">
          <cell r="F45">
            <v>-15</v>
          </cell>
          <cell r="G45">
            <v>-15</v>
          </cell>
          <cell r="H45">
            <v>-15</v>
          </cell>
          <cell r="I45">
            <v>-15</v>
          </cell>
          <cell r="J45">
            <v>-15</v>
          </cell>
          <cell r="K45">
            <v>-15</v>
          </cell>
          <cell r="L45">
            <v>-15</v>
          </cell>
          <cell r="M45">
            <v>-15</v>
          </cell>
          <cell r="N45">
            <v>-15</v>
          </cell>
          <cell r="O45">
            <v>-15</v>
          </cell>
          <cell r="P45">
            <v>-15</v>
          </cell>
          <cell r="Q45">
            <v>-15</v>
          </cell>
        </row>
        <row r="172">
          <cell r="F172">
            <v>-5750</v>
          </cell>
          <cell r="G172">
            <v>-3750</v>
          </cell>
          <cell r="H172">
            <v>-2880</v>
          </cell>
          <cell r="I172">
            <v>-2880</v>
          </cell>
          <cell r="J172">
            <v>-4820</v>
          </cell>
          <cell r="K172">
            <v>-1890</v>
          </cell>
          <cell r="L172">
            <v>-1560</v>
          </cell>
          <cell r="M172">
            <v>-5570</v>
          </cell>
          <cell r="N172">
            <v>-4870</v>
          </cell>
          <cell r="O172">
            <v>-3750</v>
          </cell>
          <cell r="P172">
            <v>-3750</v>
          </cell>
          <cell r="Q172">
            <v>-3530</v>
          </cell>
        </row>
        <row r="173">
          <cell r="F173">
            <v>-1340</v>
          </cell>
          <cell r="G173">
            <v>-1480</v>
          </cell>
          <cell r="H173">
            <v>-2870</v>
          </cell>
          <cell r="I173">
            <v>-1340</v>
          </cell>
          <cell r="J173">
            <v>-1340</v>
          </cell>
          <cell r="K173">
            <v>-1340</v>
          </cell>
          <cell r="L173">
            <v>-2840</v>
          </cell>
          <cell r="M173">
            <v>-1840</v>
          </cell>
          <cell r="N173">
            <v>-1340</v>
          </cell>
          <cell r="O173">
            <v>-1330</v>
          </cell>
          <cell r="P173">
            <v>-1320</v>
          </cell>
          <cell r="Q173">
            <v>-1100</v>
          </cell>
        </row>
        <row r="174">
          <cell r="F174">
            <v>-400</v>
          </cell>
          <cell r="G174">
            <v>-390</v>
          </cell>
          <cell r="H174">
            <v>-390</v>
          </cell>
          <cell r="I174">
            <v>-390</v>
          </cell>
          <cell r="J174">
            <v>-455</v>
          </cell>
          <cell r="K174">
            <v>-390</v>
          </cell>
          <cell r="L174">
            <v>-390</v>
          </cell>
          <cell r="M174">
            <v>-390</v>
          </cell>
          <cell r="N174">
            <v>-415</v>
          </cell>
          <cell r="O174">
            <v>-390</v>
          </cell>
          <cell r="P174">
            <v>-390</v>
          </cell>
          <cell r="Q174">
            <v>-390</v>
          </cell>
        </row>
        <row r="175">
          <cell r="F175">
            <v>-72845</v>
          </cell>
          <cell r="G175">
            <v>-72845</v>
          </cell>
          <cell r="H175">
            <v>-72845</v>
          </cell>
          <cell r="I175">
            <v>-72845</v>
          </cell>
          <cell r="J175">
            <v>-72845</v>
          </cell>
          <cell r="K175">
            <v>-72845</v>
          </cell>
          <cell r="L175">
            <v>-72845</v>
          </cell>
          <cell r="M175">
            <v>-72845</v>
          </cell>
          <cell r="N175">
            <v>-72845</v>
          </cell>
          <cell r="O175">
            <v>-72845</v>
          </cell>
          <cell r="P175">
            <v>-72845</v>
          </cell>
          <cell r="Q175">
            <v>-72845</v>
          </cell>
        </row>
        <row r="176">
          <cell r="F176">
            <v>-24935</v>
          </cell>
          <cell r="G176">
            <v>-28475</v>
          </cell>
          <cell r="H176">
            <v>-38905</v>
          </cell>
          <cell r="I176">
            <v>-21475</v>
          </cell>
          <cell r="J176">
            <v>-24810</v>
          </cell>
          <cell r="K176">
            <v>-19295</v>
          </cell>
          <cell r="L176">
            <v>-36705</v>
          </cell>
          <cell r="M176">
            <v>-17255</v>
          </cell>
          <cell r="N176">
            <v>-33870</v>
          </cell>
          <cell r="O176">
            <v>-21570</v>
          </cell>
          <cell r="P176">
            <v>-19250</v>
          </cell>
          <cell r="Q176">
            <v>-28425</v>
          </cell>
        </row>
        <row r="177">
          <cell r="F177">
            <v>-113610</v>
          </cell>
          <cell r="G177">
            <v>-113610</v>
          </cell>
          <cell r="H177">
            <v>-113620</v>
          </cell>
          <cell r="I177">
            <v>-113620</v>
          </cell>
          <cell r="J177">
            <v>-113610</v>
          </cell>
          <cell r="K177">
            <v>-83610</v>
          </cell>
          <cell r="L177">
            <v>-123610</v>
          </cell>
          <cell r="M177">
            <v>-133610</v>
          </cell>
          <cell r="N177">
            <v>-113610</v>
          </cell>
          <cell r="O177">
            <v>-113630</v>
          </cell>
          <cell r="P177">
            <v>-113610</v>
          </cell>
          <cell r="Q177">
            <v>-113610</v>
          </cell>
        </row>
        <row r="178">
          <cell r="F178">
            <v>-1491265</v>
          </cell>
          <cell r="G178">
            <v>-1491265</v>
          </cell>
          <cell r="H178">
            <v>-1491265</v>
          </cell>
          <cell r="I178">
            <v>-1491265</v>
          </cell>
          <cell r="J178">
            <v>-1491265</v>
          </cell>
          <cell r="K178">
            <v>-891265</v>
          </cell>
          <cell r="L178">
            <v>-2091265</v>
          </cell>
          <cell r="M178">
            <v>-1491265</v>
          </cell>
          <cell r="N178">
            <v>-1491265</v>
          </cell>
          <cell r="O178">
            <v>-1491265</v>
          </cell>
          <cell r="P178">
            <v>-1491235</v>
          </cell>
          <cell r="Q178">
            <v>-1491265</v>
          </cell>
        </row>
        <row r="179">
          <cell r="F179">
            <v>-102587</v>
          </cell>
          <cell r="G179">
            <v>-102587</v>
          </cell>
          <cell r="H179">
            <v>-102587</v>
          </cell>
          <cell r="I179">
            <v>-72615</v>
          </cell>
          <cell r="J179">
            <v>-102587</v>
          </cell>
          <cell r="K179">
            <v>-48895</v>
          </cell>
          <cell r="L179">
            <v>-102587</v>
          </cell>
          <cell r="M179">
            <v>-122587</v>
          </cell>
          <cell r="N179">
            <v>-82587</v>
          </cell>
          <cell r="O179">
            <v>-102587</v>
          </cell>
          <cell r="P179">
            <v>-102587</v>
          </cell>
          <cell r="Q179">
            <v>-102587</v>
          </cell>
        </row>
        <row r="180">
          <cell r="F180">
            <v>-68495</v>
          </cell>
          <cell r="G180">
            <v>-68495</v>
          </cell>
          <cell r="H180">
            <v>-68500</v>
          </cell>
          <cell r="I180">
            <v>-68500</v>
          </cell>
          <cell r="J180">
            <v>-101250</v>
          </cell>
          <cell r="K180">
            <v>-68495</v>
          </cell>
          <cell r="L180">
            <v>-68500</v>
          </cell>
          <cell r="M180">
            <v>-118360</v>
          </cell>
          <cell r="N180">
            <v>-68495</v>
          </cell>
          <cell r="O180">
            <v>-115890</v>
          </cell>
          <cell r="P180">
            <v>-68505</v>
          </cell>
          <cell r="Q180">
            <v>-68495</v>
          </cell>
        </row>
        <row r="273">
          <cell r="I273">
            <v>-75</v>
          </cell>
          <cell r="N273">
            <v>-75</v>
          </cell>
        </row>
        <row r="275">
          <cell r="F275">
            <v>-1350</v>
          </cell>
          <cell r="G275">
            <v>-750</v>
          </cell>
          <cell r="H275">
            <v>-1100</v>
          </cell>
          <cell r="I275">
            <v>-2350</v>
          </cell>
          <cell r="J275">
            <v>-2350</v>
          </cell>
          <cell r="K275">
            <v>-850</v>
          </cell>
          <cell r="L275">
            <v>-1600</v>
          </cell>
          <cell r="M275">
            <v>-850</v>
          </cell>
          <cell r="N275">
            <v>-1850</v>
          </cell>
          <cell r="O275">
            <v>-2300</v>
          </cell>
          <cell r="P275">
            <v>-1400</v>
          </cell>
          <cell r="Q275">
            <v>-1130</v>
          </cell>
        </row>
        <row r="276">
          <cell r="F276">
            <v>-208800</v>
          </cell>
          <cell r="G276">
            <v>-208800</v>
          </cell>
          <cell r="H276">
            <v>-208800</v>
          </cell>
          <cell r="I276">
            <v>-208840</v>
          </cell>
          <cell r="J276">
            <v>-208800</v>
          </cell>
          <cell r="K276">
            <v>-208800</v>
          </cell>
          <cell r="L276">
            <v>-208800</v>
          </cell>
          <cell r="M276">
            <v>-208800</v>
          </cell>
          <cell r="N276">
            <v>-208800</v>
          </cell>
          <cell r="O276">
            <v>-208800</v>
          </cell>
          <cell r="P276">
            <v>-208800</v>
          </cell>
          <cell r="Q276">
            <v>-208800</v>
          </cell>
        </row>
        <row r="277">
          <cell r="F277">
            <v>-61425</v>
          </cell>
          <cell r="G277">
            <v>-61425</v>
          </cell>
          <cell r="H277">
            <v>-61425</v>
          </cell>
          <cell r="I277">
            <v>-61425</v>
          </cell>
          <cell r="J277">
            <v>-61425</v>
          </cell>
          <cell r="K277">
            <v>-61425</v>
          </cell>
          <cell r="L277">
            <v>-61425</v>
          </cell>
          <cell r="M277">
            <v>-61425</v>
          </cell>
          <cell r="N277">
            <v>-61425</v>
          </cell>
          <cell r="O277">
            <v>-61425</v>
          </cell>
          <cell r="P277">
            <v>-61425</v>
          </cell>
          <cell r="Q277">
            <v>-61425</v>
          </cell>
        </row>
        <row r="278">
          <cell r="F278">
            <v>-658270</v>
          </cell>
          <cell r="G278">
            <v>-658270</v>
          </cell>
          <cell r="H278">
            <v>-658270</v>
          </cell>
          <cell r="I278">
            <v>-658270</v>
          </cell>
          <cell r="J278">
            <v>-658270</v>
          </cell>
          <cell r="K278">
            <v>-658270</v>
          </cell>
          <cell r="L278">
            <v>-658270</v>
          </cell>
          <cell r="M278">
            <v>-658270</v>
          </cell>
          <cell r="N278">
            <v>-658270</v>
          </cell>
          <cell r="O278">
            <v>-658270</v>
          </cell>
          <cell r="P278">
            <v>-658270</v>
          </cell>
          <cell r="Q278">
            <v>-658280</v>
          </cell>
        </row>
        <row r="279">
          <cell r="F279">
            <v>-207860</v>
          </cell>
          <cell r="G279">
            <v>-207860</v>
          </cell>
          <cell r="H279">
            <v>-207860</v>
          </cell>
          <cell r="I279">
            <v>-207860</v>
          </cell>
          <cell r="J279">
            <v>-207860</v>
          </cell>
          <cell r="K279">
            <v>-207860</v>
          </cell>
          <cell r="L279">
            <v>-207860</v>
          </cell>
          <cell r="M279">
            <v>-207860</v>
          </cell>
          <cell r="N279">
            <v>-207860</v>
          </cell>
          <cell r="O279">
            <v>-207860</v>
          </cell>
          <cell r="P279">
            <v>-207840</v>
          </cell>
          <cell r="Q279">
            <v>-207860</v>
          </cell>
        </row>
        <row r="280">
          <cell r="F280">
            <v>-126200</v>
          </cell>
          <cell r="G280">
            <v>-126200</v>
          </cell>
          <cell r="H280">
            <v>-126200</v>
          </cell>
          <cell r="I280">
            <v>-126200</v>
          </cell>
          <cell r="J280">
            <v>-126200</v>
          </cell>
          <cell r="K280">
            <v>-126200</v>
          </cell>
          <cell r="L280">
            <v>-126200</v>
          </cell>
          <cell r="M280">
            <v>-126200</v>
          </cell>
          <cell r="N280">
            <v>-126200</v>
          </cell>
          <cell r="O280">
            <v>-126200</v>
          </cell>
          <cell r="P280">
            <v>-126200</v>
          </cell>
          <cell r="Q280">
            <v>-126230</v>
          </cell>
        </row>
        <row r="281">
          <cell r="F281">
            <v>-46817</v>
          </cell>
          <cell r="G281">
            <v>-46817</v>
          </cell>
          <cell r="H281">
            <v>-46817</v>
          </cell>
          <cell r="I281">
            <v>-46817</v>
          </cell>
          <cell r="J281">
            <v>-46817</v>
          </cell>
          <cell r="K281">
            <v>-46817</v>
          </cell>
          <cell r="L281">
            <v>-46817</v>
          </cell>
          <cell r="M281">
            <v>-46817</v>
          </cell>
          <cell r="N281">
            <v>-46817</v>
          </cell>
          <cell r="O281">
            <v>-46817</v>
          </cell>
          <cell r="P281">
            <v>-46813</v>
          </cell>
          <cell r="Q281">
            <v>-46817</v>
          </cell>
        </row>
        <row r="282">
          <cell r="F282">
            <v>-2695</v>
          </cell>
          <cell r="G282">
            <v>-2695</v>
          </cell>
          <cell r="H282">
            <v>-2695</v>
          </cell>
          <cell r="I282">
            <v>-2695</v>
          </cell>
          <cell r="J282">
            <v>-2695</v>
          </cell>
          <cell r="K282">
            <v>-2695</v>
          </cell>
          <cell r="L282">
            <v>-2695</v>
          </cell>
          <cell r="M282">
            <v>-2695</v>
          </cell>
          <cell r="N282">
            <v>-2695</v>
          </cell>
          <cell r="O282">
            <v>-2695</v>
          </cell>
          <cell r="P282">
            <v>-2695</v>
          </cell>
          <cell r="Q282">
            <v>-2695</v>
          </cell>
        </row>
        <row r="283">
          <cell r="F283">
            <v>-6250</v>
          </cell>
          <cell r="G283">
            <v>-6250</v>
          </cell>
          <cell r="H283">
            <v>-6250</v>
          </cell>
          <cell r="I283">
            <v>-6250</v>
          </cell>
          <cell r="J283">
            <v>-6250</v>
          </cell>
          <cell r="K283">
            <v>-6250</v>
          </cell>
          <cell r="L283">
            <v>-6250</v>
          </cell>
          <cell r="M283">
            <v>-6250</v>
          </cell>
          <cell r="N283">
            <v>-6250</v>
          </cell>
          <cell r="O283">
            <v>-6250</v>
          </cell>
          <cell r="P283">
            <v>-6240</v>
          </cell>
          <cell r="Q283">
            <v>-6250</v>
          </cell>
        </row>
        <row r="284">
          <cell r="F284">
            <v>-8930</v>
          </cell>
          <cell r="G284">
            <v>-8930</v>
          </cell>
          <cell r="H284">
            <v>-8930</v>
          </cell>
          <cell r="I284">
            <v>-8930</v>
          </cell>
          <cell r="J284">
            <v>-8930</v>
          </cell>
          <cell r="K284">
            <v>-8930</v>
          </cell>
          <cell r="L284">
            <v>-8930</v>
          </cell>
          <cell r="M284">
            <v>-8930</v>
          </cell>
          <cell r="N284">
            <v>-8930</v>
          </cell>
          <cell r="O284">
            <v>-8930</v>
          </cell>
          <cell r="P284">
            <v>-8970</v>
          </cell>
          <cell r="Q284">
            <v>-8930</v>
          </cell>
        </row>
        <row r="285">
          <cell r="F285">
            <v>-2000</v>
          </cell>
          <cell r="G285">
            <v>-2000</v>
          </cell>
          <cell r="H285">
            <v>-2000</v>
          </cell>
          <cell r="I285">
            <v>-2000</v>
          </cell>
          <cell r="J285">
            <v>-2000</v>
          </cell>
          <cell r="K285">
            <v>-2000</v>
          </cell>
          <cell r="L285">
            <v>-2000</v>
          </cell>
          <cell r="M285">
            <v>-2000</v>
          </cell>
          <cell r="N285">
            <v>-2000</v>
          </cell>
          <cell r="O285">
            <v>-1970</v>
          </cell>
          <cell r="P285">
            <v>-2000</v>
          </cell>
          <cell r="Q285">
            <v>-2000</v>
          </cell>
        </row>
        <row r="331">
          <cell r="H331">
            <v>-70</v>
          </cell>
          <cell r="M331">
            <v>-80</v>
          </cell>
        </row>
        <row r="332">
          <cell r="F332">
            <v>-111135</v>
          </cell>
          <cell r="G332">
            <v>-111135</v>
          </cell>
          <cell r="H332">
            <v>-111135</v>
          </cell>
          <cell r="I332">
            <v>-111135</v>
          </cell>
          <cell r="J332">
            <v>-111135</v>
          </cell>
          <cell r="K332">
            <v>-111135</v>
          </cell>
          <cell r="L332">
            <v>-111135</v>
          </cell>
          <cell r="M332">
            <v>-111135</v>
          </cell>
          <cell r="N332">
            <v>-111135</v>
          </cell>
          <cell r="O332">
            <v>-111135</v>
          </cell>
          <cell r="P332">
            <v>-111135</v>
          </cell>
          <cell r="Q332">
            <v>-111135</v>
          </cell>
        </row>
        <row r="333">
          <cell r="F333">
            <v>-32025</v>
          </cell>
          <cell r="G333">
            <v>-32025</v>
          </cell>
          <cell r="H333">
            <v>-32025</v>
          </cell>
          <cell r="I333">
            <v>-32025</v>
          </cell>
          <cell r="J333">
            <v>-32025</v>
          </cell>
          <cell r="K333">
            <v>-32025</v>
          </cell>
          <cell r="L333">
            <v>-32025</v>
          </cell>
          <cell r="M333">
            <v>-32025</v>
          </cell>
          <cell r="N333">
            <v>-32025</v>
          </cell>
          <cell r="O333">
            <v>-32025</v>
          </cell>
          <cell r="P333">
            <v>-32025</v>
          </cell>
          <cell r="Q333">
            <v>-32025</v>
          </cell>
        </row>
        <row r="334">
          <cell r="F334">
            <v>-665</v>
          </cell>
          <cell r="G334">
            <v>-665</v>
          </cell>
          <cell r="H334">
            <v>-665</v>
          </cell>
          <cell r="I334">
            <v>-665</v>
          </cell>
          <cell r="J334">
            <v>-665</v>
          </cell>
          <cell r="K334">
            <v>-665</v>
          </cell>
          <cell r="L334">
            <v>-665</v>
          </cell>
          <cell r="M334">
            <v>-665</v>
          </cell>
          <cell r="N334">
            <v>-665</v>
          </cell>
          <cell r="O334">
            <v>-665</v>
          </cell>
          <cell r="P334">
            <v>-665</v>
          </cell>
          <cell r="Q334">
            <v>-675</v>
          </cell>
        </row>
        <row r="335">
          <cell r="F335">
            <v>-3747.5</v>
          </cell>
          <cell r="G335">
            <v>-3747.5</v>
          </cell>
          <cell r="H335">
            <v>-3747.5</v>
          </cell>
          <cell r="I335">
            <v>-3747.5</v>
          </cell>
          <cell r="J335">
            <v>-3747.5</v>
          </cell>
          <cell r="K335">
            <v>-3747.5</v>
          </cell>
          <cell r="L335">
            <v>-3747.5</v>
          </cell>
          <cell r="M335">
            <v>-3747.5</v>
          </cell>
          <cell r="N335">
            <v>-3747.5</v>
          </cell>
          <cell r="O335">
            <v>-3747.5</v>
          </cell>
          <cell r="P335">
            <v>-3747.5</v>
          </cell>
          <cell r="Q335">
            <v>-3747.5</v>
          </cell>
        </row>
        <row r="337">
          <cell r="F337">
            <v>-24667</v>
          </cell>
          <cell r="G337">
            <v>-24667</v>
          </cell>
          <cell r="H337">
            <v>-24667</v>
          </cell>
          <cell r="I337">
            <v>-24667</v>
          </cell>
          <cell r="J337">
            <v>-24667</v>
          </cell>
          <cell r="K337">
            <v>-24667</v>
          </cell>
          <cell r="L337">
            <v>-24667</v>
          </cell>
          <cell r="M337">
            <v>-24667</v>
          </cell>
          <cell r="N337">
            <v>-24667</v>
          </cell>
          <cell r="O337">
            <v>-24667</v>
          </cell>
          <cell r="P337">
            <v>-24667</v>
          </cell>
          <cell r="Q337">
            <v>-24663</v>
          </cell>
        </row>
        <row r="338">
          <cell r="F338">
            <v>-390</v>
          </cell>
          <cell r="G338">
            <v>-390</v>
          </cell>
          <cell r="H338">
            <v>-390</v>
          </cell>
          <cell r="I338">
            <v>-390</v>
          </cell>
          <cell r="J338">
            <v>-390</v>
          </cell>
          <cell r="K338">
            <v>-390</v>
          </cell>
          <cell r="L338">
            <v>-390</v>
          </cell>
          <cell r="M338">
            <v>-390</v>
          </cell>
          <cell r="N338">
            <v>-390</v>
          </cell>
          <cell r="O338">
            <v>-390</v>
          </cell>
          <cell r="P338">
            <v>-390</v>
          </cell>
          <cell r="Q338">
            <v>-390</v>
          </cell>
        </row>
        <row r="339">
          <cell r="F339">
            <v>-63907</v>
          </cell>
          <cell r="G339">
            <v>-63907</v>
          </cell>
          <cell r="H339">
            <v>-63907</v>
          </cell>
          <cell r="I339">
            <v>-63907</v>
          </cell>
          <cell r="J339">
            <v>-63907</v>
          </cell>
          <cell r="K339">
            <v>-63907</v>
          </cell>
          <cell r="L339">
            <v>-63907</v>
          </cell>
          <cell r="M339">
            <v>-63907</v>
          </cell>
          <cell r="N339">
            <v>-63907</v>
          </cell>
          <cell r="O339">
            <v>-63907</v>
          </cell>
          <cell r="P339">
            <v>-63907</v>
          </cell>
          <cell r="Q339">
            <v>-63903</v>
          </cell>
        </row>
        <row r="461">
          <cell r="F461">
            <v>-75</v>
          </cell>
          <cell r="G461">
            <v>-75</v>
          </cell>
          <cell r="H461">
            <v>-115</v>
          </cell>
          <cell r="I461">
            <v>-75</v>
          </cell>
          <cell r="J461">
            <v>-75</v>
          </cell>
          <cell r="K461">
            <v>-75</v>
          </cell>
          <cell r="L461">
            <v>-75</v>
          </cell>
          <cell r="M461">
            <v>-75</v>
          </cell>
          <cell r="N461">
            <v>-75</v>
          </cell>
          <cell r="O461">
            <v>-75</v>
          </cell>
          <cell r="P461">
            <v>-75</v>
          </cell>
          <cell r="Q461">
            <v>-75</v>
          </cell>
        </row>
        <row r="492">
          <cell r="F492">
            <v>-1000</v>
          </cell>
          <cell r="G492">
            <v>-1000</v>
          </cell>
          <cell r="H492">
            <v>-1000</v>
          </cell>
          <cell r="I492">
            <v>-1000</v>
          </cell>
          <cell r="J492">
            <v>-1000</v>
          </cell>
          <cell r="K492">
            <v>-1000</v>
          </cell>
          <cell r="L492">
            <v>-1000</v>
          </cell>
          <cell r="M492">
            <v>-1000</v>
          </cell>
          <cell r="N492">
            <v>-1000</v>
          </cell>
          <cell r="O492">
            <v>-1000</v>
          </cell>
          <cell r="P492">
            <v>-920</v>
          </cell>
          <cell r="Q492">
            <v>-1000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E14" sqref="E14"/>
    </sheetView>
  </sheetViews>
  <sheetFormatPr defaultColWidth="9.140625" defaultRowHeight="12.75"/>
  <cols>
    <col min="2" max="2" width="36.28125" style="0" bestFit="1" customWidth="1"/>
    <col min="3" max="11" width="15.7109375" style="0" customWidth="1"/>
    <col min="12" max="12" width="14.140625" style="0" bestFit="1" customWidth="1"/>
  </cols>
  <sheetData>
    <row r="1" spans="1:11" s="1" customFormat="1" ht="25.5" customHeight="1">
      <c r="A1" s="43" t="s">
        <v>81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="1" customFormat="1" ht="19.5" customHeight="1" thickBot="1"/>
    <row r="3" spans="1:11" s="35" customFormat="1" ht="49.5" customHeight="1">
      <c r="A3" s="33"/>
      <c r="B3" s="34"/>
      <c r="C3" s="96" t="s">
        <v>60</v>
      </c>
      <c r="D3" s="97"/>
      <c r="E3" s="98"/>
      <c r="F3" s="96" t="s">
        <v>61</v>
      </c>
      <c r="G3" s="97"/>
      <c r="H3" s="98"/>
      <c r="I3" s="96" t="s">
        <v>62</v>
      </c>
      <c r="J3" s="97"/>
      <c r="K3" s="98"/>
    </row>
    <row r="4" spans="1:11" ht="19.5" customHeight="1">
      <c r="A4" s="2"/>
      <c r="B4" s="19"/>
      <c r="C4" s="22" t="s">
        <v>57</v>
      </c>
      <c r="D4" s="21" t="s">
        <v>58</v>
      </c>
      <c r="E4" s="23" t="s">
        <v>59</v>
      </c>
      <c r="F4" s="22" t="s">
        <v>57</v>
      </c>
      <c r="G4" s="21" t="s">
        <v>58</v>
      </c>
      <c r="H4" s="23" t="s">
        <v>59</v>
      </c>
      <c r="I4" s="22" t="s">
        <v>57</v>
      </c>
      <c r="J4" s="21" t="s">
        <v>58</v>
      </c>
      <c r="K4" s="23" t="s">
        <v>59</v>
      </c>
    </row>
    <row r="5" spans="1:11" ht="45" customHeight="1">
      <c r="A5" s="4" t="s">
        <v>0</v>
      </c>
      <c r="B5" s="19" t="s">
        <v>1</v>
      </c>
      <c r="C5" s="24">
        <f>'Opex per Directorate'!D5+'Opex per Directorate'!E5+'Opex per Directorate'!F5</f>
        <v>1402557.748</v>
      </c>
      <c r="D5" s="8">
        <f>'Operating Revenue by Directorat'!D5+'Operating Revenue by Directorat'!E5+'Operating Revenue by Directorat'!F5</f>
        <v>0</v>
      </c>
      <c r="E5" s="25">
        <f>'Capital per Directorate'!D5+'Capital per Directorate'!E5+'Capital per Directorate'!F5</f>
        <v>0</v>
      </c>
      <c r="F5" s="24">
        <f>'Opex per Directorate'!G5+'Opex per Directorate'!H5+'Opex per Directorate'!I5</f>
        <v>1686506.7280000001</v>
      </c>
      <c r="G5" s="8">
        <f>'Operating Revenue by Directorat'!G5+'Operating Revenue by Directorat'!H5+'Operating Revenue by Directorat'!I5</f>
        <v>0</v>
      </c>
      <c r="H5" s="25">
        <f>'Capital per Directorate'!G5+'Capital per Directorate'!H5+'Capital per Directorate'!I5</f>
        <v>0</v>
      </c>
      <c r="I5" s="24">
        <f>C5+F5</f>
        <v>3089064.476</v>
      </c>
      <c r="J5" s="8">
        <f>D5+G5</f>
        <v>0</v>
      </c>
      <c r="K5" s="25">
        <f>E5+H5</f>
        <v>0</v>
      </c>
    </row>
    <row r="6" spans="1:11" ht="45" customHeight="1">
      <c r="A6" s="4" t="s">
        <v>2</v>
      </c>
      <c r="B6" s="19" t="s">
        <v>3</v>
      </c>
      <c r="C6" s="24">
        <f>'Opex per Directorate'!D6+'Opex per Directorate'!E6+'Opex per Directorate'!F6</f>
        <v>2149174.5</v>
      </c>
      <c r="D6" s="8">
        <f>'Operating Revenue by Directorat'!D6+'Operating Revenue by Directorat'!E6+'Operating Revenue by Directorat'!F6</f>
        <v>-953972.5000000001</v>
      </c>
      <c r="E6" s="25">
        <f>'Capital per Directorate'!D6+'Capital per Directorate'!E6+'Capital per Directorate'!F6</f>
        <v>0</v>
      </c>
      <c r="F6" s="24">
        <f>'Opex per Directorate'!G6+'Opex per Directorate'!H6+'Opex per Directorate'!I6</f>
        <v>2743145.5</v>
      </c>
      <c r="G6" s="8">
        <f>'Operating Revenue by Directorat'!G6+'Operating Revenue by Directorat'!H6+'Operating Revenue by Directorat'!I6</f>
        <v>-953792.5000000001</v>
      </c>
      <c r="H6" s="25">
        <f>'Capital per Directorate'!G6+'Capital per Directorate'!H6+'Capital per Directorate'!I6</f>
        <v>0</v>
      </c>
      <c r="I6" s="24">
        <f aca="true" t="shared" si="0" ref="I6:I14">C6+F6</f>
        <v>4892320</v>
      </c>
      <c r="J6" s="8">
        <f aca="true" t="shared" si="1" ref="J6:J14">D6+G6</f>
        <v>-1907765.0000000002</v>
      </c>
      <c r="K6" s="25">
        <f aca="true" t="shared" si="2" ref="K6:K14">E6+H6</f>
        <v>0</v>
      </c>
    </row>
    <row r="7" spans="1:11" ht="45" customHeight="1">
      <c r="A7" s="4" t="s">
        <v>4</v>
      </c>
      <c r="B7" s="19" t="s">
        <v>5</v>
      </c>
      <c r="C7" s="24">
        <f>'Opex per Directorate'!D7+'Opex per Directorate'!E7+'Opex per Directorate'!F7</f>
        <v>10264292.92181818</v>
      </c>
      <c r="D7" s="8">
        <f>'Operating Revenue by Directorat'!D7+'Operating Revenue by Directorat'!E7+'Operating Revenue by Directorat'!F7</f>
        <v>-2285540.5</v>
      </c>
      <c r="E7" s="25">
        <f>'Capital per Directorate'!D7+'Capital per Directorate'!E7+'Capital per Directorate'!F7</f>
        <v>2279818</v>
      </c>
      <c r="F7" s="24">
        <f>'Opex per Directorate'!G7+'Opex per Directorate'!H7+'Opex per Directorate'!I7</f>
        <v>11451035.262727272</v>
      </c>
      <c r="G7" s="8">
        <f>'Operating Revenue by Directorat'!G7+'Operating Revenue by Directorat'!H7+'Operating Revenue by Directorat'!I7</f>
        <v>-2285870.5</v>
      </c>
      <c r="H7" s="25">
        <f>'Capital per Directorate'!G7+'Capital per Directorate'!H7+'Capital per Directorate'!I7</f>
        <v>3320818</v>
      </c>
      <c r="I7" s="24">
        <f t="shared" si="0"/>
        <v>21715328.18454545</v>
      </c>
      <c r="J7" s="8">
        <f t="shared" si="1"/>
        <v>-4571411</v>
      </c>
      <c r="K7" s="25">
        <f t="shared" si="2"/>
        <v>5600636</v>
      </c>
    </row>
    <row r="8" spans="1:11" ht="45" customHeight="1">
      <c r="A8" s="4" t="s">
        <v>6</v>
      </c>
      <c r="B8" s="19" t="s">
        <v>7</v>
      </c>
      <c r="C8" s="24">
        <f>'Opex per Directorate'!D8+'Opex per Directorate'!E8+'Opex per Directorate'!F8</f>
        <v>33981806.5</v>
      </c>
      <c r="D8" s="8">
        <f>'Operating Revenue by Directorat'!D8+'Operating Revenue by Directorat'!E8+'Operating Revenue by Directorat'!F8</f>
        <v>-43751339</v>
      </c>
      <c r="E8" s="25">
        <f>'Capital per Directorate'!D8+'Capital per Directorate'!E8+'Capital per Directorate'!F8</f>
        <v>2335000</v>
      </c>
      <c r="F8" s="24">
        <f>'Opex per Directorate'!G8+'Opex per Directorate'!H8+'Opex per Directorate'!I8</f>
        <v>30595007</v>
      </c>
      <c r="G8" s="8">
        <f>'Operating Revenue by Directorat'!G8+'Operating Revenue by Directorat'!H8+'Operating Revenue by Directorat'!I8</f>
        <v>-43746143</v>
      </c>
      <c r="H8" s="25">
        <f>'Capital per Directorate'!G8+'Capital per Directorate'!H8+'Capital per Directorate'!I8</f>
        <v>2635000</v>
      </c>
      <c r="I8" s="24">
        <f t="shared" si="0"/>
        <v>64576813.5</v>
      </c>
      <c r="J8" s="8">
        <f t="shared" si="1"/>
        <v>-87497482</v>
      </c>
      <c r="K8" s="25">
        <f t="shared" si="2"/>
        <v>4970000</v>
      </c>
    </row>
    <row r="9" spans="1:11" ht="45" customHeight="1">
      <c r="A9" s="4" t="s">
        <v>8</v>
      </c>
      <c r="B9" s="19" t="s">
        <v>9</v>
      </c>
      <c r="C9" s="24">
        <f>'Opex per Directorate'!D9+'Opex per Directorate'!E9+'Opex per Directorate'!F9</f>
        <v>17111514.25</v>
      </c>
      <c r="D9" s="8">
        <f>'Operating Revenue by Directorat'!D9+'Operating Revenue by Directorat'!E9+'Operating Revenue by Directorat'!F9</f>
        <v>-10362684.5</v>
      </c>
      <c r="E9" s="25">
        <f>'Capital per Directorate'!D9+'Capital per Directorate'!E9+'Capital per Directorate'!F9</f>
        <v>0</v>
      </c>
      <c r="F9" s="24">
        <f>'Opex per Directorate'!G9+'Opex per Directorate'!H9+'Opex per Directorate'!I9</f>
        <v>17345126.75</v>
      </c>
      <c r="G9" s="8">
        <f>'Operating Revenue by Directorat'!G9+'Operating Revenue by Directorat'!H9+'Operating Revenue by Directorat'!I9</f>
        <v>-9652990.5</v>
      </c>
      <c r="H9" s="25">
        <f>'Capital per Directorate'!G9+'Capital per Directorate'!H9+'Capital per Directorate'!I9</f>
        <v>1705000</v>
      </c>
      <c r="I9" s="24">
        <f t="shared" si="0"/>
        <v>34456641</v>
      </c>
      <c r="J9" s="8">
        <f t="shared" si="1"/>
        <v>-20015675</v>
      </c>
      <c r="K9" s="25">
        <f t="shared" si="2"/>
        <v>1705000</v>
      </c>
    </row>
    <row r="10" spans="1:11" ht="45" customHeight="1">
      <c r="A10" s="4" t="s">
        <v>10</v>
      </c>
      <c r="B10" s="19" t="s">
        <v>11</v>
      </c>
      <c r="C10" s="24">
        <f>'Opex per Directorate'!D10+'Opex per Directorate'!E10+'Opex per Directorate'!F10</f>
        <v>29680374.583333336</v>
      </c>
      <c r="D10" s="8">
        <f>'Operating Revenue by Directorat'!D10+'Operating Revenue by Directorat'!E10+'Operating Revenue by Directorat'!F10</f>
        <v>-48431576.5</v>
      </c>
      <c r="E10" s="25">
        <f>'Capital per Directorate'!D10+'Capital per Directorate'!E10+'Capital per Directorate'!F10</f>
        <v>13525000</v>
      </c>
      <c r="F10" s="24">
        <f>'Opex per Directorate'!G10+'Opex per Directorate'!H10+'Opex per Directorate'!I10</f>
        <v>38741657.08333333</v>
      </c>
      <c r="G10" s="8">
        <f>'Operating Revenue by Directorat'!G10+'Operating Revenue by Directorat'!H10+'Operating Revenue by Directorat'!I10</f>
        <v>-24123436.5</v>
      </c>
      <c r="H10" s="25">
        <f>'Capital per Directorate'!G10+'Capital per Directorate'!H10+'Capital per Directorate'!I10</f>
        <v>14033000</v>
      </c>
      <c r="I10" s="24">
        <f t="shared" si="0"/>
        <v>68422031.66666666</v>
      </c>
      <c r="J10" s="8">
        <f t="shared" si="1"/>
        <v>-72555013</v>
      </c>
      <c r="K10" s="25">
        <f t="shared" si="2"/>
        <v>27558000</v>
      </c>
    </row>
    <row r="11" spans="1:11" ht="45" customHeight="1">
      <c r="A11" s="4" t="s">
        <v>12</v>
      </c>
      <c r="B11" s="19" t="s">
        <v>13</v>
      </c>
      <c r="C11" s="24">
        <f>'Opex per Directorate'!D11+'Opex per Directorate'!E11+'Opex per Directorate'!F11</f>
        <v>14683934.96</v>
      </c>
      <c r="D11" s="8">
        <f>'Operating Revenue by Directorat'!D11+'Operating Revenue by Directorat'!E11+'Operating Revenue by Directorat'!F11</f>
        <v>-205530</v>
      </c>
      <c r="E11" s="25">
        <f>'Capital per Directorate'!D11+'Capital per Directorate'!E11+'Capital per Directorate'!F11</f>
        <v>865000</v>
      </c>
      <c r="F11" s="24">
        <f>'Opex per Directorate'!G11+'Opex per Directorate'!H11+'Opex per Directorate'!I11</f>
        <v>15251206.059999999</v>
      </c>
      <c r="G11" s="8">
        <f>'Operating Revenue by Directorat'!G11+'Operating Revenue by Directorat'!H11+'Operating Revenue by Directorat'!I11</f>
        <v>-205530</v>
      </c>
      <c r="H11" s="25">
        <f>'Capital per Directorate'!G11+'Capital per Directorate'!H11+'Capital per Directorate'!I11</f>
        <v>3075000</v>
      </c>
      <c r="I11" s="24">
        <f t="shared" si="0"/>
        <v>29935141.02</v>
      </c>
      <c r="J11" s="8">
        <f t="shared" si="1"/>
        <v>-411060</v>
      </c>
      <c r="K11" s="25">
        <f t="shared" si="2"/>
        <v>3940000</v>
      </c>
    </row>
    <row r="12" spans="1:11" ht="45" customHeight="1">
      <c r="A12" s="4" t="s">
        <v>14</v>
      </c>
      <c r="B12" s="19" t="s">
        <v>15</v>
      </c>
      <c r="C12" s="24">
        <f>'Opex per Directorate'!D12+'Opex per Directorate'!E12+'Opex per Directorate'!F12</f>
        <v>3346274.5600000005</v>
      </c>
      <c r="D12" s="8">
        <f>'Operating Revenue by Directorat'!D12+'Operating Revenue by Directorat'!E12+'Operating Revenue by Directorat'!F12</f>
        <v>-30000</v>
      </c>
      <c r="E12" s="25">
        <f>'Capital per Directorate'!D12+'Capital per Directorate'!E12+'Capital per Directorate'!F12</f>
        <v>495000</v>
      </c>
      <c r="F12" s="24">
        <f>'Opex per Directorate'!G12+'Opex per Directorate'!H12+'Opex per Directorate'!I12</f>
        <v>2920598.06</v>
      </c>
      <c r="G12" s="8">
        <f>'Operating Revenue by Directorat'!G12+'Operating Revenue by Directorat'!H12+'Operating Revenue by Directorat'!I12</f>
        <v>-30180</v>
      </c>
      <c r="H12" s="25">
        <f>'Capital per Directorate'!G12+'Capital per Directorate'!H12+'Capital per Directorate'!I12</f>
        <v>697500</v>
      </c>
      <c r="I12" s="24">
        <f t="shared" si="0"/>
        <v>6266872.620000001</v>
      </c>
      <c r="J12" s="8">
        <f t="shared" si="1"/>
        <v>-60180</v>
      </c>
      <c r="K12" s="25">
        <f t="shared" si="2"/>
        <v>1192500</v>
      </c>
    </row>
    <row r="13" spans="1:11" ht="45" customHeight="1">
      <c r="A13" s="4" t="s">
        <v>16</v>
      </c>
      <c r="B13" s="19" t="s">
        <v>17</v>
      </c>
      <c r="C13" s="24">
        <f>'Opex per Directorate'!D13+'Opex per Directorate'!E13+'Opex per Directorate'!F13</f>
        <v>14139260.454545453</v>
      </c>
      <c r="D13" s="8">
        <f>'Operating Revenue by Directorat'!D13+'Operating Revenue by Directorat'!E13+'Operating Revenue by Directorat'!F13</f>
        <v>-127483659.25</v>
      </c>
      <c r="E13" s="25">
        <f>'Capital per Directorate'!D13+'Capital per Directorate'!E13+'Capital per Directorate'!F13</f>
        <v>700000</v>
      </c>
      <c r="F13" s="24">
        <f>'Opex per Directorate'!G13+'Opex per Directorate'!H13+'Opex per Directorate'!I13</f>
        <v>23678490.181818184</v>
      </c>
      <c r="G13" s="8">
        <f>'Operating Revenue by Directorat'!G13+'Operating Revenue by Directorat'!H13+'Operating Revenue by Directorat'!I13</f>
        <v>-11725247.35</v>
      </c>
      <c r="H13" s="25">
        <f>'Capital per Directorate'!G13+'Capital per Directorate'!H13+'Capital per Directorate'!I13</f>
        <v>600000</v>
      </c>
      <c r="I13" s="24">
        <f t="shared" si="0"/>
        <v>37817750.63636364</v>
      </c>
      <c r="J13" s="8">
        <f t="shared" si="1"/>
        <v>-139208906.6</v>
      </c>
      <c r="K13" s="25">
        <f t="shared" si="2"/>
        <v>1300000</v>
      </c>
    </row>
    <row r="14" spans="1:11" ht="45" customHeight="1">
      <c r="A14" s="4" t="s">
        <v>18</v>
      </c>
      <c r="B14" s="19" t="s">
        <v>19</v>
      </c>
      <c r="C14" s="24">
        <f>'Opex per Directorate'!D14+'Opex per Directorate'!E14+'Opex per Directorate'!F14</f>
        <v>3331165.3899999997</v>
      </c>
      <c r="D14" s="8">
        <f>'Operating Revenue by Directorat'!D14+'Operating Revenue by Directorat'!E14+'Operating Revenue by Directorat'!F14</f>
        <v>-2248715.2299999995</v>
      </c>
      <c r="E14" s="25">
        <f>'Capital per Directorate'!D14+'Capital per Directorate'!E14+'Capital per Directorate'!F14</f>
        <v>5010000</v>
      </c>
      <c r="F14" s="24">
        <f>'Opex per Directorate'!G14+'Opex per Directorate'!H14+'Opex per Directorate'!I14</f>
        <v>3962271.49</v>
      </c>
      <c r="G14" s="8">
        <f>'Operating Revenue by Directorat'!G14+'Operating Revenue by Directorat'!H14+'Operating Revenue by Directorat'!I14</f>
        <v>-2265937.2299999995</v>
      </c>
      <c r="H14" s="25">
        <f>'Capital per Directorate'!G14+'Capital per Directorate'!H14+'Capital per Directorate'!I14</f>
        <v>9340000</v>
      </c>
      <c r="I14" s="24">
        <f t="shared" si="0"/>
        <v>7293436.88</v>
      </c>
      <c r="J14" s="8">
        <f t="shared" si="1"/>
        <v>-4514652.459999999</v>
      </c>
      <c r="K14" s="25">
        <f t="shared" si="2"/>
        <v>14350000</v>
      </c>
    </row>
    <row r="15" spans="1:11" ht="34.5" customHeight="1">
      <c r="A15" s="2"/>
      <c r="B15" s="19"/>
      <c r="C15" s="14"/>
      <c r="D15" s="6"/>
      <c r="E15" s="26"/>
      <c r="F15" s="14"/>
      <c r="G15" s="6"/>
      <c r="H15" s="26"/>
      <c r="I15" s="14"/>
      <c r="J15" s="6"/>
      <c r="K15" s="26"/>
    </row>
    <row r="16" spans="1:11" s="41" customFormat="1" ht="49.5" customHeight="1" thickBot="1">
      <c r="A16" s="36"/>
      <c r="B16" s="37"/>
      <c r="C16" s="38">
        <f aca="true" t="shared" si="3" ref="C16:K16">SUM(C5:C15)</f>
        <v>130090355.86769697</v>
      </c>
      <c r="D16" s="39">
        <f t="shared" si="3"/>
        <v>-235753017.48</v>
      </c>
      <c r="E16" s="40">
        <f t="shared" si="3"/>
        <v>25209818</v>
      </c>
      <c r="F16" s="38">
        <f t="shared" si="3"/>
        <v>148375044.1158788</v>
      </c>
      <c r="G16" s="39">
        <f t="shared" si="3"/>
        <v>-94989127.58</v>
      </c>
      <c r="H16" s="40">
        <f t="shared" si="3"/>
        <v>35406318</v>
      </c>
      <c r="I16" s="38">
        <f t="shared" si="3"/>
        <v>278465399.98357576</v>
      </c>
      <c r="J16" s="39">
        <f t="shared" si="3"/>
        <v>-330742145.06</v>
      </c>
      <c r="K16" s="40">
        <f t="shared" si="3"/>
        <v>60616136</v>
      </c>
    </row>
    <row r="17" ht="19.5" customHeight="1" thickBot="1"/>
    <row r="18" spans="1:11" s="35" customFormat="1" ht="49.5" customHeight="1">
      <c r="A18" s="33"/>
      <c r="B18" s="34"/>
      <c r="C18" s="96" t="s">
        <v>80</v>
      </c>
      <c r="D18" s="97"/>
      <c r="E18" s="98"/>
      <c r="F18" s="96" t="s">
        <v>79</v>
      </c>
      <c r="G18" s="97"/>
      <c r="H18" s="98"/>
      <c r="I18" s="96" t="s">
        <v>63</v>
      </c>
      <c r="J18" s="97"/>
      <c r="K18" s="98"/>
    </row>
    <row r="19" spans="1:11" ht="19.5" customHeight="1">
      <c r="A19" s="2"/>
      <c r="B19" s="19"/>
      <c r="C19" s="22" t="s">
        <v>57</v>
      </c>
      <c r="D19" s="21" t="s">
        <v>58</v>
      </c>
      <c r="E19" s="23" t="s">
        <v>59</v>
      </c>
      <c r="F19" s="22" t="s">
        <v>57</v>
      </c>
      <c r="G19" s="21" t="s">
        <v>58</v>
      </c>
      <c r="H19" s="23" t="s">
        <v>59</v>
      </c>
      <c r="I19" s="22" t="s">
        <v>57</v>
      </c>
      <c r="J19" s="21" t="s">
        <v>58</v>
      </c>
      <c r="K19" s="23" t="s">
        <v>59</v>
      </c>
    </row>
    <row r="20" spans="1:11" ht="45" customHeight="1">
      <c r="A20" s="4" t="s">
        <v>0</v>
      </c>
      <c r="B20" s="19" t="s">
        <v>1</v>
      </c>
      <c r="C20" s="24">
        <f>'Opex per Directorate'!J5+'Opex per Directorate'!K5+'Opex per Directorate'!L5</f>
        <v>1423525.9479999999</v>
      </c>
      <c r="D20" s="8">
        <f>'Operating Revenue by Directorat'!J5+'Operating Revenue by Directorat'!K5+'Operating Revenue by Directorat'!L5</f>
        <v>0</v>
      </c>
      <c r="E20" s="25">
        <f>'Capital per Directorate'!J5+'Capital per Directorate'!K5+'Capital per Directorate'!L5</f>
        <v>0</v>
      </c>
      <c r="F20" s="24">
        <f>'Opex per Directorate'!M5+'Opex per Directorate'!N5+'Opex per Directorate'!O5</f>
        <v>-1688866.6420000002</v>
      </c>
      <c r="G20" s="8">
        <f>'Operating Revenue by Directorat'!M5+'Operating Revenue by Directorat'!N5+'Operating Revenue by Directorat'!O5</f>
        <v>0</v>
      </c>
      <c r="H20" s="25">
        <f>'Capital per Directorate'!M5+'Capital per Directorate'!N5+'Capital per Directorate'!O5</f>
        <v>0</v>
      </c>
      <c r="I20" s="24">
        <f>C20+F20</f>
        <v>-265340.69400000037</v>
      </c>
      <c r="J20" s="8">
        <f>D20+G20</f>
        <v>0</v>
      </c>
      <c r="K20" s="25">
        <f>E20+H20</f>
        <v>0</v>
      </c>
    </row>
    <row r="21" spans="1:11" ht="45" customHeight="1">
      <c r="A21" s="4" t="s">
        <v>2</v>
      </c>
      <c r="B21" s="19" t="s">
        <v>3</v>
      </c>
      <c r="C21" s="24">
        <f>'Opex per Directorate'!J6+'Opex per Directorate'!K6+'Opex per Directorate'!L6</f>
        <v>2149174.5</v>
      </c>
      <c r="D21" s="8">
        <f>'Operating Revenue by Directorat'!J6+'Operating Revenue by Directorat'!K6+'Operating Revenue by Directorat'!L6</f>
        <v>-953792.5000000001</v>
      </c>
      <c r="E21" s="25">
        <f>'Capital per Directorate'!J6+'Capital per Directorate'!K6+'Capital per Directorate'!L6</f>
        <v>0</v>
      </c>
      <c r="F21" s="24">
        <f>'Opex per Directorate'!M6+'Opex per Directorate'!N6+'Opex per Directorate'!O6</f>
        <v>2320149.5</v>
      </c>
      <c r="G21" s="8">
        <f>'Operating Revenue by Directorat'!M6+'Operating Revenue by Directorat'!N6+'Operating Revenue by Directorat'!O6</f>
        <v>-953792.5000000001</v>
      </c>
      <c r="H21" s="25">
        <f>'Capital per Directorate'!M6+'Capital per Directorate'!N6+'Capital per Directorate'!O6</f>
        <v>0</v>
      </c>
      <c r="I21" s="24">
        <f aca="true" t="shared" si="4" ref="I21:I29">C21+F21</f>
        <v>4469324</v>
      </c>
      <c r="J21" s="8">
        <f aca="true" t="shared" si="5" ref="J21:J29">D21+G21</f>
        <v>-1907585.0000000002</v>
      </c>
      <c r="K21" s="25">
        <f aca="true" t="shared" si="6" ref="K21:K29">E21+H21</f>
        <v>0</v>
      </c>
    </row>
    <row r="22" spans="1:11" ht="45" customHeight="1">
      <c r="A22" s="4" t="s">
        <v>4</v>
      </c>
      <c r="B22" s="19" t="s">
        <v>5</v>
      </c>
      <c r="C22" s="24">
        <f>'Opex per Directorate'!J7+'Opex per Directorate'!K7+'Opex per Directorate'!L7</f>
        <v>9818061.762727272</v>
      </c>
      <c r="D22" s="8">
        <f>'Operating Revenue by Directorat'!J7+'Operating Revenue by Directorat'!K7+'Operating Revenue by Directorat'!L7</f>
        <v>-2285540.5</v>
      </c>
      <c r="E22" s="25">
        <f>'Capital per Directorate'!J7+'Capital per Directorate'!K7+'Capital per Directorate'!L7</f>
        <v>3995114</v>
      </c>
      <c r="F22" s="24">
        <f>'Opex per Directorate'!M7+'Opex per Directorate'!N7+'Opex per Directorate'!O7</f>
        <v>5399307.979427273</v>
      </c>
      <c r="G22" s="8">
        <f>'Operating Revenue by Directorat'!M7+'Operating Revenue by Directorat'!N7+'Operating Revenue by Directorat'!O7</f>
        <v>-2286678.5</v>
      </c>
      <c r="H22" s="25">
        <f>'Capital per Directorate'!M7+'Capital per Directorate'!N7+'Capital per Directorate'!O7</f>
        <v>1354250</v>
      </c>
      <c r="I22" s="24">
        <f t="shared" si="4"/>
        <v>15217369.742154546</v>
      </c>
      <c r="J22" s="8">
        <f t="shared" si="5"/>
        <v>-4572219</v>
      </c>
      <c r="K22" s="25">
        <f t="shared" si="6"/>
        <v>5349364</v>
      </c>
    </row>
    <row r="23" spans="1:11" ht="45" customHeight="1">
      <c r="A23" s="4" t="s">
        <v>6</v>
      </c>
      <c r="B23" s="19" t="s">
        <v>7</v>
      </c>
      <c r="C23" s="24">
        <f>'Opex per Directorate'!J8+'Opex per Directorate'!K8+'Opex per Directorate'!L8</f>
        <v>53958955.50000001</v>
      </c>
      <c r="D23" s="8">
        <f>'Operating Revenue by Directorat'!J8+'Operating Revenue by Directorat'!K8+'Operating Revenue by Directorat'!L8</f>
        <v>-43746326</v>
      </c>
      <c r="E23" s="25">
        <f>'Capital per Directorate'!J8+'Capital per Directorate'!K8+'Capital per Directorate'!L8</f>
        <v>4715000</v>
      </c>
      <c r="F23" s="24">
        <f>'Opex per Directorate'!M8+'Opex per Directorate'!N8+'Opex per Directorate'!O8</f>
        <v>38309837</v>
      </c>
      <c r="G23" s="8">
        <f>'Operating Revenue by Directorat'!M8+'Operating Revenue by Directorat'!N8+'Operating Revenue by Directorat'!O8</f>
        <v>-43746176</v>
      </c>
      <c r="H23" s="25">
        <f>'Capital per Directorate'!M8+'Capital per Directorate'!N8+'Capital per Directorate'!O8</f>
        <v>16780000</v>
      </c>
      <c r="I23" s="24">
        <f t="shared" si="4"/>
        <v>92268792.5</v>
      </c>
      <c r="J23" s="8">
        <f t="shared" si="5"/>
        <v>-87492502</v>
      </c>
      <c r="K23" s="25">
        <f t="shared" si="6"/>
        <v>21495000</v>
      </c>
    </row>
    <row r="24" spans="1:11" ht="45" customHeight="1">
      <c r="A24" s="4" t="s">
        <v>8</v>
      </c>
      <c r="B24" s="19" t="s">
        <v>9</v>
      </c>
      <c r="C24" s="24">
        <f>'Opex per Directorate'!J9+'Opex per Directorate'!K9+'Opex per Directorate'!L9</f>
        <v>15749435.25</v>
      </c>
      <c r="D24" s="8">
        <f>'Operating Revenue by Directorat'!J9+'Operating Revenue by Directorat'!K9+'Operating Revenue by Directorat'!L9</f>
        <v>-11039164.5</v>
      </c>
      <c r="E24" s="25">
        <f>'Capital per Directorate'!J9+'Capital per Directorate'!K9+'Capital per Directorate'!L9</f>
        <v>1450000</v>
      </c>
      <c r="F24" s="24">
        <f>'Opex per Directorate'!M9+'Opex per Directorate'!N9+'Opex per Directorate'!O9</f>
        <v>10639346.75</v>
      </c>
      <c r="G24" s="8">
        <f>'Operating Revenue by Directorat'!M9+'Operating Revenue by Directorat'!N9+'Operating Revenue by Directorat'!O9</f>
        <v>-10385150.5</v>
      </c>
      <c r="H24" s="25">
        <f>'Capital per Directorate'!M9+'Capital per Directorate'!N9+'Capital per Directorate'!O9</f>
        <v>0</v>
      </c>
      <c r="I24" s="24">
        <f t="shared" si="4"/>
        <v>26388782</v>
      </c>
      <c r="J24" s="8">
        <f t="shared" si="5"/>
        <v>-21424315</v>
      </c>
      <c r="K24" s="25">
        <f t="shared" si="6"/>
        <v>1450000</v>
      </c>
    </row>
    <row r="25" spans="1:11" ht="45" customHeight="1">
      <c r="A25" s="4" t="s">
        <v>10</v>
      </c>
      <c r="B25" s="19" t="s">
        <v>11</v>
      </c>
      <c r="C25" s="24">
        <f>'Opex per Directorate'!J10+'Opex per Directorate'!K10+'Opex per Directorate'!L10</f>
        <v>31762642.25</v>
      </c>
      <c r="D25" s="8">
        <f>'Operating Revenue by Directorat'!J10+'Operating Revenue by Directorat'!K10+'Operating Revenue by Directorat'!L10</f>
        <v>-24123321.5</v>
      </c>
      <c r="E25" s="25">
        <f>'Capital per Directorate'!J10+'Capital per Directorate'!K10+'Capital per Directorate'!L10</f>
        <v>24918000</v>
      </c>
      <c r="F25" s="24">
        <f>'Opex per Directorate'!M10+'Opex per Directorate'!N10+'Opex per Directorate'!O10</f>
        <v>34087781.08333333</v>
      </c>
      <c r="G25" s="8">
        <f>'Operating Revenue by Directorat'!M10+'Operating Revenue by Directorat'!N10+'Operating Revenue by Directorat'!O10</f>
        <v>-24123256.5</v>
      </c>
      <c r="H25" s="25">
        <f>'Capital per Directorate'!M10+'Capital per Directorate'!N10+'Capital per Directorate'!O10</f>
        <v>24323000</v>
      </c>
      <c r="I25" s="24">
        <f t="shared" si="4"/>
        <v>65850423.33333333</v>
      </c>
      <c r="J25" s="8">
        <f t="shared" si="5"/>
        <v>-48246578</v>
      </c>
      <c r="K25" s="25">
        <f t="shared" si="6"/>
        <v>49241000</v>
      </c>
    </row>
    <row r="26" spans="1:11" ht="45" customHeight="1">
      <c r="A26" s="4" t="s">
        <v>12</v>
      </c>
      <c r="B26" s="19" t="s">
        <v>13</v>
      </c>
      <c r="C26" s="24">
        <f>'Opex per Directorate'!J11+'Opex per Directorate'!K11+'Opex per Directorate'!L11</f>
        <v>14193625.920000002</v>
      </c>
      <c r="D26" s="8">
        <f>'Operating Revenue by Directorat'!J11+'Operating Revenue by Directorat'!K11+'Operating Revenue by Directorat'!L11</f>
        <v>-205530</v>
      </c>
      <c r="E26" s="25">
        <f>'Capital per Directorate'!J11+'Capital per Directorate'!K11+'Capital per Directorate'!L11</f>
        <v>2015000</v>
      </c>
      <c r="F26" s="24">
        <f>'Opex per Directorate'!M11+'Opex per Directorate'!N11+'Opex per Directorate'!O11</f>
        <v>-6193468.98</v>
      </c>
      <c r="G26" s="8">
        <f>'Operating Revenue by Directorat'!M11+'Operating Revenue by Directorat'!N11+'Operating Revenue by Directorat'!O11</f>
        <v>-3478126</v>
      </c>
      <c r="H26" s="25">
        <f>'Capital per Directorate'!M11+'Capital per Directorate'!N11+'Capital per Directorate'!O11</f>
        <v>1945000</v>
      </c>
      <c r="I26" s="24">
        <f t="shared" si="4"/>
        <v>8000156.940000001</v>
      </c>
      <c r="J26" s="8">
        <f t="shared" si="5"/>
        <v>-3683656</v>
      </c>
      <c r="K26" s="25">
        <f t="shared" si="6"/>
        <v>3960000</v>
      </c>
    </row>
    <row r="27" spans="1:11" ht="45" customHeight="1">
      <c r="A27" s="4" t="s">
        <v>14</v>
      </c>
      <c r="B27" s="19" t="s">
        <v>15</v>
      </c>
      <c r="C27" s="24">
        <f>'Opex per Directorate'!J12+'Opex per Directorate'!K12+'Opex per Directorate'!L12</f>
        <v>2201095.56</v>
      </c>
      <c r="D27" s="8">
        <f>'Operating Revenue by Directorat'!J12+'Operating Revenue by Directorat'!K12+'Operating Revenue by Directorat'!L12</f>
        <v>-30000</v>
      </c>
      <c r="E27" s="25">
        <f>'Capital per Directorate'!J12+'Capital per Directorate'!K12+'Capital per Directorate'!L12</f>
        <v>697500</v>
      </c>
      <c r="F27" s="24">
        <f>'Opex per Directorate'!M12+'Opex per Directorate'!N12+'Opex per Directorate'!O12</f>
        <v>-999079.7999999998</v>
      </c>
      <c r="G27" s="8">
        <f>'Operating Revenue by Directorat'!M12+'Operating Revenue by Directorat'!N12+'Operating Revenue by Directorat'!O12</f>
        <v>-30000</v>
      </c>
      <c r="H27" s="25">
        <f>'Capital per Directorate'!M12+'Capital per Directorate'!N12+'Capital per Directorate'!O12</f>
        <v>465000</v>
      </c>
      <c r="I27" s="24">
        <f t="shared" si="4"/>
        <v>1202015.7600000002</v>
      </c>
      <c r="J27" s="8">
        <f t="shared" si="5"/>
        <v>-60000</v>
      </c>
      <c r="K27" s="25">
        <f t="shared" si="6"/>
        <v>1162500</v>
      </c>
    </row>
    <row r="28" spans="1:11" ht="45" customHeight="1">
      <c r="A28" s="4" t="s">
        <v>16</v>
      </c>
      <c r="B28" s="19" t="s">
        <v>17</v>
      </c>
      <c r="C28" s="24">
        <f>'Opex per Directorate'!J13+'Opex per Directorate'!K13+'Opex per Directorate'!L13</f>
        <v>6184910.181818182</v>
      </c>
      <c r="D28" s="8">
        <f>'Operating Revenue by Directorat'!J13+'Operating Revenue by Directorat'!K13+'Operating Revenue by Directorat'!L13</f>
        <v>-10636119.549999999</v>
      </c>
      <c r="E28" s="25">
        <f>'Capital per Directorate'!J13+'Capital per Directorate'!K13+'Capital per Directorate'!L13</f>
        <v>600000</v>
      </c>
      <c r="F28" s="24">
        <f>'Opex per Directorate'!M13+'Opex per Directorate'!N13+'Opex per Directorate'!O13</f>
        <v>19241122.18181818</v>
      </c>
      <c r="G28" s="8">
        <f>'Operating Revenue by Directorat'!M13+'Operating Revenue by Directorat'!N13+'Operating Revenue by Directorat'!O13</f>
        <v>-11913599.549999999</v>
      </c>
      <c r="H28" s="25">
        <f>'Capital per Directorate'!M13+'Capital per Directorate'!N13+'Capital per Directorate'!O13</f>
        <v>900000</v>
      </c>
      <c r="I28" s="24">
        <f t="shared" si="4"/>
        <v>25426032.36363636</v>
      </c>
      <c r="J28" s="8">
        <f t="shared" si="5"/>
        <v>-22549719.099999998</v>
      </c>
      <c r="K28" s="25">
        <f t="shared" si="6"/>
        <v>1500000</v>
      </c>
    </row>
    <row r="29" spans="1:11" ht="45" customHeight="1">
      <c r="A29" s="4" t="s">
        <v>18</v>
      </c>
      <c r="B29" s="19" t="s">
        <v>19</v>
      </c>
      <c r="C29" s="24">
        <f>'Opex per Directorate'!J14+'Opex per Directorate'!K14+'Opex per Directorate'!L14</f>
        <v>3082395.9899999998</v>
      </c>
      <c r="D29" s="8">
        <f>'Operating Revenue by Directorat'!J14+'Operating Revenue by Directorat'!K14+'Operating Revenue by Directorat'!L14</f>
        <v>-2265937.2299999995</v>
      </c>
      <c r="E29" s="25">
        <f>'Capital per Directorate'!J14+'Capital per Directorate'!K14+'Capital per Directorate'!L14</f>
        <v>7195000</v>
      </c>
      <c r="F29" s="24">
        <f>'Opex per Directorate'!M14+'Opex per Directorate'!N14+'Opex per Directorate'!O14</f>
        <v>6647437.6899999995</v>
      </c>
      <c r="G29" s="8">
        <f>'Operating Revenue by Directorat'!M14+'Operating Revenue by Directorat'!N14+'Operating Revenue by Directorat'!O14</f>
        <v>-3808129.23</v>
      </c>
      <c r="H29" s="25">
        <f>'Capital per Directorate'!M14+'Capital per Directorate'!N14+'Capital per Directorate'!O14</f>
        <v>4228000</v>
      </c>
      <c r="I29" s="24">
        <f t="shared" si="4"/>
        <v>9729833.68</v>
      </c>
      <c r="J29" s="8">
        <f t="shared" si="5"/>
        <v>-6074066.459999999</v>
      </c>
      <c r="K29" s="25">
        <f t="shared" si="6"/>
        <v>11423000</v>
      </c>
    </row>
    <row r="30" spans="1:11" ht="34.5" customHeight="1">
      <c r="A30" s="2"/>
      <c r="B30" s="19"/>
      <c r="C30" s="14"/>
      <c r="D30" s="6"/>
      <c r="E30" s="26"/>
      <c r="F30" s="14"/>
      <c r="G30" s="6"/>
      <c r="H30" s="26"/>
      <c r="I30" s="14"/>
      <c r="J30" s="6"/>
      <c r="K30" s="26"/>
    </row>
    <row r="31" spans="1:12" s="41" customFormat="1" ht="49.5" customHeight="1" thickBot="1">
      <c r="A31" s="36"/>
      <c r="B31" s="37"/>
      <c r="C31" s="38">
        <f aca="true" t="shared" si="7" ref="C31:H31">SUM(C20:C30)</f>
        <v>140523822.86254546</v>
      </c>
      <c r="D31" s="39">
        <f t="shared" si="7"/>
        <v>-95285731.78</v>
      </c>
      <c r="E31" s="40">
        <f t="shared" si="7"/>
        <v>45585614</v>
      </c>
      <c r="F31" s="38">
        <f t="shared" si="7"/>
        <v>107763566.76257879</v>
      </c>
      <c r="G31" s="39">
        <f t="shared" si="7"/>
        <v>-100724908.78</v>
      </c>
      <c r="H31" s="40">
        <f t="shared" si="7"/>
        <v>49995250</v>
      </c>
      <c r="I31" s="38">
        <f>SUM(I20:I29)</f>
        <v>248287389.62512422</v>
      </c>
      <c r="J31" s="39">
        <f>SUM(J20:J29)</f>
        <v>-196010640.56</v>
      </c>
      <c r="K31" s="40">
        <f>SUM(K20:K29)</f>
        <v>95580864</v>
      </c>
      <c r="L31" s="73"/>
    </row>
    <row r="32" s="20" customFormat="1" ht="19.5" customHeight="1"/>
    <row r="33" s="20" customFormat="1" ht="19.5" customHeight="1"/>
    <row r="34" s="20" customFormat="1" ht="19.5" customHeight="1"/>
    <row r="35" s="20" customFormat="1" ht="19.5" customHeight="1"/>
    <row r="36" s="20" customFormat="1" ht="19.5" customHeight="1"/>
    <row r="37" s="20" customFormat="1" ht="19.5" customHeight="1"/>
    <row r="38" s="20" customFormat="1" ht="19.5" customHeight="1"/>
    <row r="39" s="20" customFormat="1" ht="19.5" customHeight="1"/>
    <row r="40" s="20" customFormat="1" ht="19.5" customHeight="1"/>
    <row r="41" s="20" customFormat="1" ht="19.5" customHeight="1"/>
    <row r="42" s="20" customFormat="1" ht="19.5" customHeight="1"/>
    <row r="43" s="20" customFormat="1" ht="19.5" customHeight="1"/>
    <row r="44" s="20" customFormat="1" ht="19.5" customHeight="1"/>
    <row r="45" s="20" customFormat="1" ht="19.5" customHeight="1"/>
    <row r="46" s="20" customFormat="1" ht="19.5" customHeight="1"/>
    <row r="47" s="20" customFormat="1" ht="19.5" customHeight="1"/>
    <row r="48" s="20" customFormat="1" ht="19.5" customHeight="1"/>
    <row r="49" s="20" customFormat="1" ht="19.5" customHeight="1"/>
    <row r="50" s="20" customFormat="1" ht="19.5" customHeight="1"/>
    <row r="51" s="20" customFormat="1" ht="19.5" customHeight="1"/>
    <row r="52" s="20" customFormat="1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</sheetData>
  <mergeCells count="6">
    <mergeCell ref="I3:K3"/>
    <mergeCell ref="I18:K18"/>
    <mergeCell ref="C18:E18"/>
    <mergeCell ref="F18:H18"/>
    <mergeCell ref="C3:E3"/>
    <mergeCell ref="F3:H3"/>
  </mergeCells>
  <printOptions/>
  <pageMargins left="0.18" right="0.17" top="0.65" bottom="1" header="0.5" footer="0.5"/>
  <pageSetup horizontalDpi="600" verticalDpi="600" orientation="landscape" scale="74" r:id="rId1"/>
  <headerFooter alignWithMargins="0">
    <oddFooter>&amp;C&amp;"Arial,Bold"&amp;12Page &amp;P of &amp;N</oddFooter>
  </headerFooter>
  <rowBreaks count="1" manualBreakCount="1">
    <brk id="1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1">
      <pane xSplit="3" ySplit="3" topLeftCell="O4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B8" sqref="B8"/>
    </sheetView>
  </sheetViews>
  <sheetFormatPr defaultColWidth="9.140625" defaultRowHeight="12.75"/>
  <cols>
    <col min="2" max="2" width="44.57421875" style="0" customWidth="1"/>
    <col min="3" max="16" width="15.7109375" style="0" customWidth="1"/>
    <col min="17" max="17" width="13.00390625" style="31" customWidth="1"/>
  </cols>
  <sheetData>
    <row r="1" spans="1:17" s="1" customFormat="1" ht="19.5" customHeight="1">
      <c r="A1" s="63" t="s">
        <v>84</v>
      </c>
      <c r="B1" s="63"/>
      <c r="C1" s="63"/>
      <c r="D1" s="63"/>
      <c r="E1" s="63"/>
      <c r="F1" s="63"/>
      <c r="G1" s="63"/>
      <c r="Q1" s="69"/>
    </row>
    <row r="2" s="1" customFormat="1" ht="19.5" customHeight="1" thickBot="1">
      <c r="Q2" s="69"/>
    </row>
    <row r="3" spans="1:17" s="35" customFormat="1" ht="47.25">
      <c r="A3" s="66"/>
      <c r="B3" s="67"/>
      <c r="C3" s="44" t="s">
        <v>34</v>
      </c>
      <c r="D3" s="45" t="s">
        <v>21</v>
      </c>
      <c r="E3" s="45" t="s">
        <v>22</v>
      </c>
      <c r="F3" s="45" t="s">
        <v>23</v>
      </c>
      <c r="G3" s="45" t="s">
        <v>24</v>
      </c>
      <c r="H3" s="45" t="s">
        <v>25</v>
      </c>
      <c r="I3" s="45" t="s">
        <v>26</v>
      </c>
      <c r="J3" s="45" t="s">
        <v>27</v>
      </c>
      <c r="K3" s="45" t="s">
        <v>28</v>
      </c>
      <c r="L3" s="45" t="s">
        <v>29</v>
      </c>
      <c r="M3" s="45" t="s">
        <v>30</v>
      </c>
      <c r="N3" s="46" t="s">
        <v>31</v>
      </c>
      <c r="O3" s="46" t="s">
        <v>32</v>
      </c>
      <c r="P3" s="61" t="s">
        <v>33</v>
      </c>
      <c r="Q3" s="70"/>
    </row>
    <row r="4" spans="1:16" ht="19.5" customHeight="1">
      <c r="A4" s="14"/>
      <c r="B4" s="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3"/>
    </row>
    <row r="5" spans="1:16" ht="64.5" customHeight="1">
      <c r="A5" s="15" t="s">
        <v>37</v>
      </c>
      <c r="B5" s="10" t="s">
        <v>48</v>
      </c>
      <c r="C5" s="8">
        <f>'[3]Sheet1'!C9</f>
        <v>-118616453</v>
      </c>
      <c r="D5" s="8">
        <f>'[4]Sheet1'!F77+'[4]Sheet1'!F79</f>
        <v>-116782220</v>
      </c>
      <c r="E5" s="8">
        <f>'[4]Sheet1'!G77+'[4]Sheet1'!G79</f>
        <v>-150000</v>
      </c>
      <c r="F5" s="8">
        <f>'[4]Sheet1'!H77+'[4]Sheet1'!H79</f>
        <v>-150000</v>
      </c>
      <c r="G5" s="8">
        <f>'[4]Sheet1'!I77+'[4]Sheet1'!I79</f>
        <v>-500000</v>
      </c>
      <c r="H5" s="8">
        <f>'[4]Sheet1'!J77+'[4]Sheet1'!J79</f>
        <v>-200000</v>
      </c>
      <c r="I5" s="8">
        <f>'[4]Sheet1'!K77+'[4]Sheet1'!K79</f>
        <v>-119176.1</v>
      </c>
      <c r="J5" s="8">
        <f>'[4]Sheet1'!L77+'[4]Sheet1'!L79</f>
        <v>-119176.1</v>
      </c>
      <c r="K5" s="8">
        <f>'[4]Sheet1'!M77+'[4]Sheet1'!M79</f>
        <v>-119176.1</v>
      </c>
      <c r="L5" s="8">
        <f>'[4]Sheet1'!N77+'[4]Sheet1'!N79</f>
        <v>-119176.1</v>
      </c>
      <c r="M5" s="8">
        <f>'[4]Sheet1'!O77+'[4]Sheet1'!O79</f>
        <v>-119176.1</v>
      </c>
      <c r="N5" s="8">
        <f>'[4]Sheet1'!P77+'[4]Sheet1'!P79</f>
        <v>-119176.1</v>
      </c>
      <c r="O5" s="8">
        <f>'[4]Sheet1'!Q77+'[4]Sheet1'!Q79</f>
        <v>-119176.1</v>
      </c>
      <c r="P5" s="5">
        <f>SUM(D5:O5)</f>
        <v>-118616452.69999996</v>
      </c>
    </row>
    <row r="6" spans="1:16" ht="64.5" customHeight="1">
      <c r="A6" s="15" t="s">
        <v>38</v>
      </c>
      <c r="B6" s="11" t="s">
        <v>49</v>
      </c>
      <c r="C6" s="8">
        <f>'[3]Sheet1'!C21</f>
        <v>-171601094</v>
      </c>
      <c r="D6" s="8">
        <f>'[5]Sheet1'!F76+'[5]Sheet1'!F77+'[5]Sheet1'!F78+'[5]Sheet1'!F80+'[5]Sheet1'!F81+'[5]Sheet1'!F82+'[5]Sheet1'!F83</f>
        <v>-14304854</v>
      </c>
      <c r="E6" s="8">
        <f>'[5]Sheet1'!G76+'[5]Sheet1'!G77+'[5]Sheet1'!G78+'[5]Sheet1'!G80+'[5]Sheet1'!G81+'[5]Sheet1'!G82+'[5]Sheet1'!G83</f>
        <v>-14299656</v>
      </c>
      <c r="F6" s="8">
        <f>'[5]Sheet1'!H76+'[5]Sheet1'!H77+'[5]Sheet1'!H78+'[5]Sheet1'!H80+'[5]Sheet1'!H81+'[5]Sheet1'!H82+'[5]Sheet1'!H83</f>
        <v>-14299656</v>
      </c>
      <c r="G6" s="8">
        <f>'[5]Sheet1'!I76+'[5]Sheet1'!I77+'[5]Sheet1'!I78+'[5]Sheet1'!I80+'[5]Sheet1'!I81+'[5]Sheet1'!I82+'[5]Sheet1'!I83</f>
        <v>-14299656</v>
      </c>
      <c r="H6" s="8">
        <f>'[5]Sheet1'!J76+'[5]Sheet1'!J77+'[5]Sheet1'!J78+'[5]Sheet1'!J80+'[5]Sheet1'!J81+'[5]Sheet1'!J82+'[5]Sheet1'!J83</f>
        <v>-14299657</v>
      </c>
      <c r="I6" s="8">
        <f>'[5]Sheet1'!K76+'[5]Sheet1'!K77+'[5]Sheet1'!K78+'[5]Sheet1'!K80+'[5]Sheet1'!K81+'[5]Sheet1'!K82+'[5]Sheet1'!K83</f>
        <v>-14299657</v>
      </c>
      <c r="J6" s="8">
        <f>'[5]Sheet1'!L76+'[5]Sheet1'!L77+'[5]Sheet1'!L78+'[5]Sheet1'!L80+'[5]Sheet1'!L81+'[5]Sheet1'!L82+'[5]Sheet1'!L83</f>
        <v>-14299657</v>
      </c>
      <c r="K6" s="8">
        <f>'[5]Sheet1'!M76+'[5]Sheet1'!M77+'[5]Sheet1'!M78+'[5]Sheet1'!M80+'[5]Sheet1'!M81+'[5]Sheet1'!M82+'[5]Sheet1'!M83</f>
        <v>-14299657</v>
      </c>
      <c r="L6" s="8">
        <f>'[5]Sheet1'!N76+'[5]Sheet1'!N77+'[5]Sheet1'!N78+'[5]Sheet1'!N80+'[5]Sheet1'!N81+'[5]Sheet1'!N82+'[5]Sheet1'!N83</f>
        <v>-14299657</v>
      </c>
      <c r="M6" s="8">
        <f>'[5]Sheet1'!O76+'[5]Sheet1'!O77+'[5]Sheet1'!O78+'[5]Sheet1'!O80+'[5]Sheet1'!O81+'[5]Sheet1'!O82+'[5]Sheet1'!O83</f>
        <v>-14299657</v>
      </c>
      <c r="N6" s="8">
        <f>'[5]Sheet1'!P76+'[5]Sheet1'!P77+'[5]Sheet1'!P78+'[5]Sheet1'!P80+'[5]Sheet1'!P81+'[5]Sheet1'!P82+'[5]Sheet1'!P83</f>
        <v>-14299657</v>
      </c>
      <c r="O6" s="8">
        <f>'[5]Sheet1'!Q76+'[5]Sheet1'!Q77+'[5]Sheet1'!Q78+'[5]Sheet1'!Q80+'[5]Sheet1'!Q81+'[5]Sheet1'!Q82+'[5]Sheet1'!Q83</f>
        <v>-14299673</v>
      </c>
      <c r="P6" s="5">
        <f>SUM(D6:O6)</f>
        <v>-171601094</v>
      </c>
    </row>
    <row r="7" spans="1:16" ht="64.5" customHeight="1">
      <c r="A7" s="15" t="s">
        <v>39</v>
      </c>
      <c r="B7" s="11" t="s">
        <v>50</v>
      </c>
      <c r="C7" s="18">
        <f>'[3]Sheet1'!C31</f>
        <v>-51068247</v>
      </c>
      <c r="D7" s="8">
        <f>'[6]Sheet1'!F449+'[6]Sheet1'!F450+'[6]Sheet1'!F452+'[6]Sheet1'!F454+'[6]Sheet1'!F455</f>
        <v>-4255687.25</v>
      </c>
      <c r="E7" s="8">
        <f>'[6]Sheet1'!G449+'[6]Sheet1'!G450+'[6]Sheet1'!G452+'[6]Sheet1'!G454+'[6]Sheet1'!G455</f>
        <v>-4255687.25</v>
      </c>
      <c r="F7" s="8">
        <f>'[6]Sheet1'!H449+'[6]Sheet1'!H450+'[6]Sheet1'!H452+'[6]Sheet1'!H454+'[6]Sheet1'!H455</f>
        <v>-4255687.25</v>
      </c>
      <c r="G7" s="8">
        <f>'[6]Sheet1'!I449+'[6]Sheet1'!I450+'[6]Sheet1'!I452+'[6]Sheet1'!I454+'[6]Sheet1'!I455</f>
        <v>-4255687.25</v>
      </c>
      <c r="H7" s="8">
        <f>'[6]Sheet1'!J449+'[6]Sheet1'!J450+'[6]Sheet1'!J452+'[6]Sheet1'!J454+'[6]Sheet1'!J455</f>
        <v>-4255687.25</v>
      </c>
      <c r="I7" s="8">
        <f>'[6]Sheet1'!K449+'[6]Sheet1'!K450+'[6]Sheet1'!K452+'[6]Sheet1'!K454+'[6]Sheet1'!K455</f>
        <v>-4255687.25</v>
      </c>
      <c r="J7" s="8">
        <f>'[6]Sheet1'!L449+'[6]Sheet1'!L450+'[6]Sheet1'!L452+'[6]Sheet1'!L454+'[6]Sheet1'!L455</f>
        <v>-4255687.25</v>
      </c>
      <c r="K7" s="8">
        <f>'[6]Sheet1'!M449+'[6]Sheet1'!M450+'[6]Sheet1'!M452+'[6]Sheet1'!M454+'[6]Sheet1'!M455</f>
        <v>-4255687.25</v>
      </c>
      <c r="L7" s="8">
        <f>'[6]Sheet1'!N449+'[6]Sheet1'!N450+'[6]Sheet1'!N452+'[6]Sheet1'!N454+'[6]Sheet1'!N455</f>
        <v>-4255687.25</v>
      </c>
      <c r="M7" s="8">
        <f>'[6]Sheet1'!O449+'[6]Sheet1'!O450+'[6]Sheet1'!O452+'[6]Sheet1'!O454+'[6]Sheet1'!O455</f>
        <v>-4255687.25</v>
      </c>
      <c r="N7" s="8">
        <f>'[6]Sheet1'!P449+'[6]Sheet1'!P450+'[6]Sheet1'!P452+'[6]Sheet1'!P454+'[6]Sheet1'!P455</f>
        <v>-4255687.25</v>
      </c>
      <c r="O7" s="8">
        <f>'[6]Sheet1'!Q449+'[6]Sheet1'!Q450+'[6]Sheet1'!Q452+'[6]Sheet1'!Q454+'[6]Sheet1'!Q455</f>
        <v>-4255687.25</v>
      </c>
      <c r="P7" s="5">
        <f>SUM(D7:O7)</f>
        <v>-51068247</v>
      </c>
    </row>
    <row r="8" spans="1:16" ht="64.5" customHeight="1">
      <c r="A8" s="15" t="s">
        <v>40</v>
      </c>
      <c r="B8" s="11" t="s">
        <v>82</v>
      </c>
      <c r="C8" s="8">
        <f>'[3]Sheet1'!C46</f>
        <v>-35071771</v>
      </c>
      <c r="D8" s="8">
        <f>'[6]Sheet1'!F902+'[6]Sheet1'!F903+'[6]Sheet1'!F904+'[6]Sheet1'!F905+'[6]Sheet1'!F906+'[6]Sheet1'!F908+'[6]Sheet1'!F909+'[6]Sheet1'!F985+'[6]Sheet1'!F986+'[6]Sheet1'!F1042</f>
        <v>-25205274.249999996</v>
      </c>
      <c r="E8" s="8">
        <f>'[6]Sheet1'!G902+'[6]Sheet1'!G903+'[6]Sheet1'!G904+'[6]Sheet1'!G905+'[6]Sheet1'!G906+'[6]Sheet1'!G908+'[6]Sheet1'!G909+'[6]Sheet1'!G985+'[6]Sheet1'!G986+'[6]Sheet1'!G1042</f>
        <v>-896954.25</v>
      </c>
      <c r="F8" s="8">
        <f>'[6]Sheet1'!H902+'[6]Sheet1'!H903+'[6]Sheet1'!H904+'[6]Sheet1'!H905+'[6]Sheet1'!H906+'[6]Sheet1'!H908+'[6]Sheet1'!H909+'[6]Sheet1'!H985+'[6]Sheet1'!H986+'[6]Sheet1'!H1042</f>
        <v>-896954.25</v>
      </c>
      <c r="G8" s="8">
        <f>'[6]Sheet1'!I902+'[6]Sheet1'!I903+'[6]Sheet1'!I904+'[6]Sheet1'!I905+'[6]Sheet1'!I906+'[6]Sheet1'!I908+'[6]Sheet1'!I909+'[6]Sheet1'!I985+'[6]Sheet1'!I986+'[6]Sheet1'!I1042</f>
        <v>-896954.25</v>
      </c>
      <c r="H8" s="8">
        <f>'[6]Sheet1'!J902+'[6]Sheet1'!J903+'[6]Sheet1'!J904+'[6]Sheet1'!J905+'[6]Sheet1'!J906+'[6]Sheet1'!J908+'[6]Sheet1'!J909+'[6]Sheet1'!J985+'[6]Sheet1'!J986+'[6]Sheet1'!J1042</f>
        <v>-896954.25</v>
      </c>
      <c r="I8" s="8">
        <f>'[6]Sheet1'!K902+'[6]Sheet1'!K903+'[6]Sheet1'!K904+'[6]Sheet1'!K905+'[6]Sheet1'!K906+'[6]Sheet1'!K908+'[6]Sheet1'!K909+'[6]Sheet1'!K985+'[6]Sheet1'!K986+'[6]Sheet1'!K1042</f>
        <v>-896954.25</v>
      </c>
      <c r="J8" s="8">
        <f>'[6]Sheet1'!L902+'[6]Sheet1'!L903+'[6]Sheet1'!L904+'[6]Sheet1'!L905+'[6]Sheet1'!L906+'[6]Sheet1'!L908+'[6]Sheet1'!L909+'[6]Sheet1'!L985+'[6]Sheet1'!L986+'[6]Sheet1'!L1042</f>
        <v>-896954.25</v>
      </c>
      <c r="K8" s="8">
        <f>'[6]Sheet1'!M902+'[6]Sheet1'!M903+'[6]Sheet1'!M904+'[6]Sheet1'!M905+'[6]Sheet1'!M906+'[6]Sheet1'!M908+'[6]Sheet1'!M909+'[6]Sheet1'!M985+'[6]Sheet1'!M986+'[6]Sheet1'!M1042</f>
        <v>-896954.25</v>
      </c>
      <c r="L8" s="8">
        <f>'[6]Sheet1'!N902+'[6]Sheet1'!N903+'[6]Sheet1'!N904+'[6]Sheet1'!N905+'[6]Sheet1'!N906+'[6]Sheet1'!N908+'[6]Sheet1'!N909+'[6]Sheet1'!N985+'[6]Sheet1'!N986+'[6]Sheet1'!N1042</f>
        <v>-896954.25</v>
      </c>
      <c r="M8" s="8">
        <f>'[6]Sheet1'!O902+'[6]Sheet1'!O903+'[6]Sheet1'!O904+'[6]Sheet1'!O905+'[6]Sheet1'!O906+'[6]Sheet1'!O908+'[6]Sheet1'!O909+'[6]Sheet1'!O985+'[6]Sheet1'!O986+'[6]Sheet1'!O1042</f>
        <v>-896954.25</v>
      </c>
      <c r="N8" s="8">
        <f>'[6]Sheet1'!P902+'[6]Sheet1'!P903+'[6]Sheet1'!P904+'[6]Sheet1'!P905+'[6]Sheet1'!P906+'[6]Sheet1'!P908+'[6]Sheet1'!P909+'[6]Sheet1'!P985+'[6]Sheet1'!P986+'[6]Sheet1'!P1042</f>
        <v>-896954.25</v>
      </c>
      <c r="O8" s="8">
        <f>'[6]Sheet1'!Q902+'[6]Sheet1'!Q903+'[6]Sheet1'!Q904+'[6]Sheet1'!Q905+'[6]Sheet1'!Q906+'[6]Sheet1'!Q908+'[6]Sheet1'!Q909+'[6]Sheet1'!Q985+'[6]Sheet1'!Q986+'[6]Sheet1'!Q1042</f>
        <v>-896954.25</v>
      </c>
      <c r="P8" s="5">
        <f aca="true" t="shared" si="0" ref="P8:P15">SUM(D8:O8)</f>
        <v>-35071771</v>
      </c>
    </row>
    <row r="9" spans="1:16" ht="64.5" customHeight="1">
      <c r="A9" s="15" t="s">
        <v>41</v>
      </c>
      <c r="B9" s="11" t="s">
        <v>51</v>
      </c>
      <c r="C9" s="8">
        <f>'[3]Sheet1'!C54</f>
        <v>-23061563</v>
      </c>
      <c r="D9" s="8">
        <f>'[6]Sheet1'!F743+'[6]Sheet1'!F744+'[6]Sheet1'!F745</f>
        <v>-1921796.9166666667</v>
      </c>
      <c r="E9" s="8">
        <f>'[6]Sheet1'!G743+'[6]Sheet1'!G744+'[6]Sheet1'!G745</f>
        <v>-1921796.9166666667</v>
      </c>
      <c r="F9" s="8">
        <f>'[6]Sheet1'!H743+'[6]Sheet1'!H744+'[6]Sheet1'!H745</f>
        <v>-1921796.9166666667</v>
      </c>
      <c r="G9" s="8">
        <f>'[6]Sheet1'!I743+'[6]Sheet1'!I744+'[6]Sheet1'!I745</f>
        <v>-1921796.9166666667</v>
      </c>
      <c r="H9" s="8">
        <f>'[6]Sheet1'!J743+'[6]Sheet1'!J744+'[6]Sheet1'!J745</f>
        <v>-1921796.9166666667</v>
      </c>
      <c r="I9" s="8">
        <f>'[6]Sheet1'!K743+'[6]Sheet1'!K744+'[6]Sheet1'!K745</f>
        <v>-1921796.9166666667</v>
      </c>
      <c r="J9" s="8">
        <f>'[6]Sheet1'!L743+'[6]Sheet1'!L744+'[6]Sheet1'!L745</f>
        <v>-1921796.9166666667</v>
      </c>
      <c r="K9" s="8">
        <f>'[6]Sheet1'!M743+'[6]Sheet1'!M744+'[6]Sheet1'!M745</f>
        <v>-1921796.9166666667</v>
      </c>
      <c r="L9" s="8">
        <f>'[6]Sheet1'!N743+'[6]Sheet1'!N744+'[6]Sheet1'!N745</f>
        <v>-1921796.9166666667</v>
      </c>
      <c r="M9" s="8">
        <f>'[6]Sheet1'!O743+'[6]Sheet1'!O744+'[6]Sheet1'!O745</f>
        <v>-1921796.9166666667</v>
      </c>
      <c r="N9" s="8">
        <f>'[6]Sheet1'!P743+'[6]Sheet1'!P744+'[6]Sheet1'!P745</f>
        <v>-1921796.9166666667</v>
      </c>
      <c r="O9" s="8">
        <f>'[6]Sheet1'!Q743+'[6]Sheet1'!Q744+'[6]Sheet1'!Q745</f>
        <v>-1921796.9166666667</v>
      </c>
      <c r="P9" s="5">
        <f t="shared" si="0"/>
        <v>-23061563.000000004</v>
      </c>
    </row>
    <row r="10" spans="1:16" ht="64.5" customHeight="1">
      <c r="A10" s="15" t="s">
        <v>42</v>
      </c>
      <c r="B10" s="11" t="s">
        <v>52</v>
      </c>
      <c r="C10" s="8">
        <f>'[3]Sheet1'!C74</f>
        <v>-13331985</v>
      </c>
      <c r="D10" s="8">
        <f>D37</f>
        <v>-1045440.9099999999</v>
      </c>
      <c r="E10" s="8">
        <f aca="true" t="shared" si="1" ref="E10:O10">E37</f>
        <v>-1045580.9099999999</v>
      </c>
      <c r="F10" s="8">
        <f t="shared" si="1"/>
        <v>-1046971.9099999999</v>
      </c>
      <c r="G10" s="8">
        <f t="shared" si="1"/>
        <v>-1045441.9099999999</v>
      </c>
      <c r="H10" s="8">
        <f t="shared" si="1"/>
        <v>-1045441.9099999999</v>
      </c>
      <c r="I10" s="8">
        <f t="shared" si="1"/>
        <v>-1045591.9099999999</v>
      </c>
      <c r="J10" s="8">
        <f t="shared" si="1"/>
        <v>-1046941.9099999999</v>
      </c>
      <c r="K10" s="8">
        <f t="shared" si="1"/>
        <v>-1045941.9099999999</v>
      </c>
      <c r="L10" s="8">
        <f t="shared" si="1"/>
        <v>-1045441.9099999999</v>
      </c>
      <c r="M10" s="8">
        <f t="shared" si="1"/>
        <v>-1045431.9099999999</v>
      </c>
      <c r="N10" s="8">
        <f t="shared" si="1"/>
        <v>-1045419.9099999999</v>
      </c>
      <c r="O10" s="8">
        <f t="shared" si="1"/>
        <v>-1828337.9099999997</v>
      </c>
      <c r="P10" s="5">
        <f t="shared" si="0"/>
        <v>-13331984.92</v>
      </c>
    </row>
    <row r="11" spans="1:16" ht="64.5" customHeight="1">
      <c r="A11" s="15" t="s">
        <v>43</v>
      </c>
      <c r="B11" s="11" t="s">
        <v>53</v>
      </c>
      <c r="C11" s="8">
        <f>'[3]Sheet1'!C79</f>
        <v>-18671010</v>
      </c>
      <c r="D11" s="8">
        <f>'[7]Sheet1'!F1438+'[4]Sheet1'!F78+'[4]Sheet1'!F80</f>
        <v>-1555917.5</v>
      </c>
      <c r="E11" s="8">
        <f>'[7]Sheet1'!G1438+'[4]Sheet1'!G78+'[4]Sheet1'!G80</f>
        <v>-1555917.5</v>
      </c>
      <c r="F11" s="8">
        <f>'[7]Sheet1'!H1438+'[4]Sheet1'!H78+'[4]Sheet1'!H80</f>
        <v>-1555917.5</v>
      </c>
      <c r="G11" s="8">
        <f>'[7]Sheet1'!I1438+'[4]Sheet1'!I78+'[4]Sheet1'!I80</f>
        <v>-1555917.5</v>
      </c>
      <c r="H11" s="8">
        <f>'[7]Sheet1'!J1438+'[4]Sheet1'!J78+'[4]Sheet1'!J80</f>
        <v>-1555917.5</v>
      </c>
      <c r="I11" s="8">
        <f>'[7]Sheet1'!K1438+'[4]Sheet1'!K78+'[4]Sheet1'!K80</f>
        <v>-1555917.5</v>
      </c>
      <c r="J11" s="8">
        <f>'[7]Sheet1'!L1438+'[4]Sheet1'!L78+'[4]Sheet1'!L80</f>
        <v>-1555917.5</v>
      </c>
      <c r="K11" s="8">
        <f>'[7]Sheet1'!M1438+'[4]Sheet1'!M78+'[4]Sheet1'!M80</f>
        <v>-1555917.5</v>
      </c>
      <c r="L11" s="8">
        <f>'[7]Sheet1'!N1438+'[4]Sheet1'!N78+'[4]Sheet1'!N80</f>
        <v>-1555917.5</v>
      </c>
      <c r="M11" s="8">
        <f>'[7]Sheet1'!O1438+'[4]Sheet1'!O78+'[4]Sheet1'!O80</f>
        <v>-1555917.5</v>
      </c>
      <c r="N11" s="8">
        <f>'[7]Sheet1'!P1438+'[4]Sheet1'!P78+'[4]Sheet1'!P80</f>
        <v>-1555917.5</v>
      </c>
      <c r="O11" s="8">
        <f>'[7]Sheet1'!Q1438+'[4]Sheet1'!Q78+'[4]Sheet1'!Q80</f>
        <v>-1555917.5</v>
      </c>
      <c r="P11" s="5">
        <f t="shared" si="0"/>
        <v>-18671010</v>
      </c>
    </row>
    <row r="12" spans="1:16" ht="64.5" customHeight="1">
      <c r="A12" s="15" t="s">
        <v>44</v>
      </c>
      <c r="B12" s="11" t="s">
        <v>56</v>
      </c>
      <c r="C12" s="8">
        <f>'[3]Sheet1'!C91</f>
        <v>-17448320</v>
      </c>
      <c r="D12" s="8">
        <f>'[9]Sheet1'!F275+'[9]Sheet1'!F276+'[9]Sheet1'!F277+'[9]Sheet1'!F332+'[9]Sheet1'!F278+'[9]Sheet1'!F279+'[9]Sheet1'!F333+'[9]Sheet1'!F280+'[9]Sheet1'!F281</f>
        <v>-1453882</v>
      </c>
      <c r="E12" s="8">
        <f>'[9]Sheet1'!G275+'[9]Sheet1'!G276+'[9]Sheet1'!G277+'[9]Sheet1'!G332+'[9]Sheet1'!G278+'[9]Sheet1'!G279+'[9]Sheet1'!G333+'[9]Sheet1'!G280+'[9]Sheet1'!G281</f>
        <v>-1453282</v>
      </c>
      <c r="F12" s="8">
        <f>'[9]Sheet1'!H275+'[9]Sheet1'!H276+'[9]Sheet1'!H277+'[9]Sheet1'!H332+'[9]Sheet1'!H278+'[9]Sheet1'!H279+'[9]Sheet1'!H333+'[9]Sheet1'!H280+'[9]Sheet1'!H281</f>
        <v>-1453632</v>
      </c>
      <c r="G12" s="8">
        <f>'[9]Sheet1'!I275+'[9]Sheet1'!I276+'[9]Sheet1'!I277+'[9]Sheet1'!I332+'[9]Sheet1'!I278+'[9]Sheet1'!I279+'[9]Sheet1'!I333+'[9]Sheet1'!I280+'[9]Sheet1'!I281</f>
        <v>-1454922</v>
      </c>
      <c r="H12" s="8">
        <f>'[9]Sheet1'!J275+'[9]Sheet1'!J276+'[9]Sheet1'!J277+'[9]Sheet1'!J332+'[9]Sheet1'!J278+'[9]Sheet1'!J279+'[9]Sheet1'!J333+'[9]Sheet1'!J280+'[9]Sheet1'!J281</f>
        <v>-1454882</v>
      </c>
      <c r="I12" s="8">
        <f>'[9]Sheet1'!K275+'[9]Sheet1'!K276+'[9]Sheet1'!K277+'[9]Sheet1'!K332+'[9]Sheet1'!K278+'[9]Sheet1'!K279+'[9]Sheet1'!K333+'[9]Sheet1'!K280+'[9]Sheet1'!K281</f>
        <v>-1453382</v>
      </c>
      <c r="J12" s="8">
        <f>'[9]Sheet1'!L275+'[9]Sheet1'!L276+'[9]Sheet1'!L277+'[9]Sheet1'!L332+'[9]Sheet1'!L278+'[9]Sheet1'!L279+'[9]Sheet1'!L333+'[9]Sheet1'!L280+'[9]Sheet1'!L281</f>
        <v>-1454132</v>
      </c>
      <c r="K12" s="8">
        <f>'[9]Sheet1'!M275+'[9]Sheet1'!M276+'[9]Sheet1'!M277+'[9]Sheet1'!M332+'[9]Sheet1'!M278+'[9]Sheet1'!M279+'[9]Sheet1'!M333+'[9]Sheet1'!M280+'[9]Sheet1'!M281</f>
        <v>-1453382</v>
      </c>
      <c r="L12" s="8">
        <f>'[9]Sheet1'!N275+'[9]Sheet1'!N276+'[9]Sheet1'!N277+'[9]Sheet1'!N332+'[9]Sheet1'!N278+'[9]Sheet1'!N279+'[9]Sheet1'!N333+'[9]Sheet1'!N280+'[9]Sheet1'!N281</f>
        <v>-1454382</v>
      </c>
      <c r="M12" s="8">
        <f>'[9]Sheet1'!O275+'[9]Sheet1'!O276+'[9]Sheet1'!O277+'[9]Sheet1'!O332+'[9]Sheet1'!O278+'[9]Sheet1'!O279+'[9]Sheet1'!O333+'[9]Sheet1'!O280+'[9]Sheet1'!O281</f>
        <v>-1454832</v>
      </c>
      <c r="N12" s="8">
        <f>'[9]Sheet1'!P275+'[9]Sheet1'!P276+'[9]Sheet1'!P277+'[9]Sheet1'!P332+'[9]Sheet1'!P278+'[9]Sheet1'!P279+'[9]Sheet1'!P333+'[9]Sheet1'!P280+'[9]Sheet1'!P281</f>
        <v>-1453908</v>
      </c>
      <c r="O12" s="8">
        <f>'[9]Sheet1'!Q275+'[9]Sheet1'!Q276+'[9]Sheet1'!Q277+'[9]Sheet1'!Q332+'[9]Sheet1'!Q278+'[9]Sheet1'!Q279+'[9]Sheet1'!Q333+'[9]Sheet1'!Q280+'[9]Sheet1'!Q281</f>
        <v>-1453702</v>
      </c>
      <c r="P12" s="5">
        <f t="shared" si="0"/>
        <v>-17448320</v>
      </c>
    </row>
    <row r="13" spans="1:16" ht="64.5" customHeight="1">
      <c r="A13" s="15" t="s">
        <v>45</v>
      </c>
      <c r="B13" s="11" t="s">
        <v>54</v>
      </c>
      <c r="C13" s="8">
        <f>'[3]Sheet1'!C100</f>
        <v>-20416918</v>
      </c>
      <c r="D13" s="8">
        <f>'[9]Sheet1'!F175+'[9]Sheet1'!F178+'[10]Sheet1'!F797+'[10]Sheet1'!F816+'[9]Sheet1'!F179</f>
        <v>-1708384.3333333335</v>
      </c>
      <c r="E13" s="8">
        <f>'[9]Sheet1'!G175+'[9]Sheet1'!G178+'[10]Sheet1'!G797+'[10]Sheet1'!G816+'[9]Sheet1'!G179</f>
        <v>-1708384.3333333335</v>
      </c>
      <c r="F13" s="8">
        <f>'[9]Sheet1'!H175+'[9]Sheet1'!H178+'[10]Sheet1'!H797+'[10]Sheet1'!H816+'[9]Sheet1'!H179</f>
        <v>-1708384.3333333335</v>
      </c>
      <c r="G13" s="8">
        <f>'[9]Sheet1'!I175+'[9]Sheet1'!I178+'[10]Sheet1'!I797+'[10]Sheet1'!I816+'[9]Sheet1'!I179</f>
        <v>-1678412.3333333335</v>
      </c>
      <c r="H13" s="8">
        <f>'[9]Sheet1'!J175+'[9]Sheet1'!J178+'[10]Sheet1'!J797+'[10]Sheet1'!J816+'[9]Sheet1'!J179</f>
        <v>-1708384.3333333335</v>
      </c>
      <c r="I13" s="8">
        <f>'[9]Sheet1'!K175+'[9]Sheet1'!K178+'[10]Sheet1'!K797+'[10]Sheet1'!K816+'[9]Sheet1'!K179</f>
        <v>-1054692.3333333333</v>
      </c>
      <c r="J13" s="8">
        <f>'[9]Sheet1'!L175+'[9]Sheet1'!L178+'[10]Sheet1'!L797+'[10]Sheet1'!L816+'[9]Sheet1'!L179</f>
        <v>-2308384.333333333</v>
      </c>
      <c r="K13" s="8">
        <f>'[9]Sheet1'!M175+'[9]Sheet1'!M178+'[10]Sheet1'!M797+'[10]Sheet1'!M816+'[9]Sheet1'!M179</f>
        <v>-1728384.3333333335</v>
      </c>
      <c r="L13" s="8">
        <f>'[9]Sheet1'!N175+'[9]Sheet1'!N178+'[10]Sheet1'!N797+'[10]Sheet1'!N816+'[9]Sheet1'!N179</f>
        <v>-1688384.3333333335</v>
      </c>
      <c r="M13" s="8">
        <f>'[9]Sheet1'!O175+'[9]Sheet1'!O178+'[10]Sheet1'!O797+'[10]Sheet1'!O816+'[9]Sheet1'!O179</f>
        <v>-1708384.3333333335</v>
      </c>
      <c r="N13" s="8">
        <f>'[9]Sheet1'!P175+'[9]Sheet1'!P178+'[10]Sheet1'!P797+'[10]Sheet1'!P816+'[9]Sheet1'!P179</f>
        <v>-1708354.3333333335</v>
      </c>
      <c r="O13" s="8">
        <f>'[9]Sheet1'!Q175+'[9]Sheet1'!Q178+'[10]Sheet1'!Q797+'[10]Sheet1'!Q816+'[9]Sheet1'!Q179</f>
        <v>-1708384.3333333335</v>
      </c>
      <c r="P13" s="5">
        <f t="shared" si="0"/>
        <v>-20416918</v>
      </c>
    </row>
    <row r="14" spans="1:16" ht="64.5" customHeight="1">
      <c r="A14" s="15" t="s">
        <v>46</v>
      </c>
      <c r="B14" s="12" t="s">
        <v>55</v>
      </c>
      <c r="C14" s="8">
        <f>'[3]Sheet1'!C107</f>
        <v>-26370560</v>
      </c>
      <c r="D14" s="8">
        <f>'[7]Sheet1'!F2313+'[7]Sheet1'!F2325+'[11]Sheet1'!F714+'[12]Sheet1'!F237+'[4]Sheet1'!F181+'[4]Sheet1'!F192+'[7]Sheet1'!F1656+'[7]Sheet1'!F1717+'[7]Sheet1'!F1774+'[7]Sheet1'!F1828+'[7]Sheet1'!F1878+'[7]Sheet1'!F1942+'[4]Sheet1'!F205+'[8]Sheet1'!F573+'[10]Sheet1'!F205+'[13]Sheet1'!F191</f>
        <v>-5793439.166666667</v>
      </c>
      <c r="E14" s="8">
        <f>'[7]Sheet1'!G2313+'[7]Sheet1'!G2325+'[11]Sheet1'!G714+'[12]Sheet1'!G237+'[4]Sheet1'!G181+'[4]Sheet1'!G192+'[7]Sheet1'!G1656+'[7]Sheet1'!G1717+'[7]Sheet1'!G1774+'[7]Sheet1'!G1828+'[7]Sheet1'!G1878+'[7]Sheet1'!G1942+'[4]Sheet1'!G205+'[8]Sheet1'!G573+'[10]Sheet1'!G205+'[13]Sheet1'!G191</f>
        <v>-262439.1666666667</v>
      </c>
      <c r="F14" s="8">
        <f>'[7]Sheet1'!H2313+'[7]Sheet1'!H2325+'[11]Sheet1'!H714+'[12]Sheet1'!H237+'[4]Sheet1'!H181+'[4]Sheet1'!H192+'[7]Sheet1'!H1656+'[7]Sheet1'!H1717+'[7]Sheet1'!H1774+'[7]Sheet1'!H1828+'[7]Sheet1'!H1878+'[7]Sheet1'!H1942+'[4]Sheet1'!H205+'[8]Sheet1'!H573+'[10]Sheet1'!H205+'[13]Sheet1'!H191</f>
        <v>-292439.1666666667</v>
      </c>
      <c r="G14" s="8">
        <f>'[7]Sheet1'!I2313+'[7]Sheet1'!I2325+'[11]Sheet1'!I714+'[12]Sheet1'!I237+'[4]Sheet1'!I181+'[4]Sheet1'!I192+'[7]Sheet1'!I1656+'[7]Sheet1'!I1717+'[7]Sheet1'!I1774+'[7]Sheet1'!I1828+'[7]Sheet1'!I1878+'[7]Sheet1'!I1942+'[4]Sheet1'!I205+'[8]Sheet1'!I573+'[10]Sheet1'!I205+'[13]Sheet1'!I191</f>
        <v>-268179.1666666667</v>
      </c>
      <c r="H14" s="8">
        <f>'[7]Sheet1'!J2313+'[7]Sheet1'!J2325+'[11]Sheet1'!J714+'[12]Sheet1'!J237+'[4]Sheet1'!J181+'[4]Sheet1'!J192+'[7]Sheet1'!J1656+'[7]Sheet1'!J1717+'[7]Sheet1'!J1774+'[7]Sheet1'!J1828+'[7]Sheet1'!J1878+'[7]Sheet1'!J1942+'[4]Sheet1'!J205+'[8]Sheet1'!J573+'[10]Sheet1'!J205+'[13]Sheet1'!J191</f>
        <v>-268179.1666666667</v>
      </c>
      <c r="I14" s="8">
        <f>'[7]Sheet1'!K2313+'[7]Sheet1'!K2325+'[11]Sheet1'!K714+'[12]Sheet1'!K237+'[4]Sheet1'!K181+'[4]Sheet1'!K192+'[7]Sheet1'!K1656+'[7]Sheet1'!K1717+'[7]Sheet1'!K1774+'[7]Sheet1'!K1828+'[7]Sheet1'!K1878+'[7]Sheet1'!K1942+'[4]Sheet1'!K205+'[8]Sheet1'!K573+'[10]Sheet1'!K205+'[13]Sheet1'!K191</f>
        <v>-5829179.166666667</v>
      </c>
      <c r="J14" s="8">
        <f>'[7]Sheet1'!L2313+'[7]Sheet1'!L2325+'[11]Sheet1'!L714+'[12]Sheet1'!L237+'[4]Sheet1'!L181+'[4]Sheet1'!L192+'[7]Sheet1'!L1656+'[7]Sheet1'!L1717+'[7]Sheet1'!L1774+'[7]Sheet1'!L1828+'[7]Sheet1'!L1878+'[7]Sheet1'!L1942+'[4]Sheet1'!L205+'[8]Sheet1'!L573+'[10]Sheet1'!L205+'[13]Sheet1'!L191</f>
        <v>-268179.1666666667</v>
      </c>
      <c r="K14" s="8">
        <f>'[7]Sheet1'!M2313+'[7]Sheet1'!M2325+'[11]Sheet1'!M714+'[12]Sheet1'!M237+'[4]Sheet1'!M181+'[4]Sheet1'!M192+'[7]Sheet1'!M1656+'[7]Sheet1'!M1717+'[7]Sheet1'!M1774+'[7]Sheet1'!M1828+'[7]Sheet1'!M1878+'[7]Sheet1'!M1942+'[4]Sheet1'!M205+'[8]Sheet1'!M573+'[10]Sheet1'!M205+'[13]Sheet1'!M191</f>
        <v>-298179.1666666667</v>
      </c>
      <c r="L14" s="8">
        <f>'[7]Sheet1'!N2313+'[7]Sheet1'!N2325+'[11]Sheet1'!N714+'[12]Sheet1'!N237+'[4]Sheet1'!N181+'[4]Sheet1'!N192+'[7]Sheet1'!N1656+'[7]Sheet1'!N1717+'[7]Sheet1'!N1774+'[7]Sheet1'!N1828+'[7]Sheet1'!N1878+'[7]Sheet1'!N1942+'[4]Sheet1'!N205+'[8]Sheet1'!N573+'[10]Sheet1'!N205+'[13]Sheet1'!N191</f>
        <v>-5799179.166666667</v>
      </c>
      <c r="M14" s="8">
        <f>'[7]Sheet1'!O2313+'[7]Sheet1'!O2325+'[11]Sheet1'!O714+'[12]Sheet1'!O237+'[4]Sheet1'!O181+'[4]Sheet1'!O192+'[7]Sheet1'!O1656+'[7]Sheet1'!O1717+'[7]Sheet1'!O1774+'[7]Sheet1'!O1828+'[7]Sheet1'!O1878+'[7]Sheet1'!O1942+'[4]Sheet1'!O205+'[8]Sheet1'!O573+'[10]Sheet1'!O205+'[13]Sheet1'!O191</f>
        <v>-268179.1666666667</v>
      </c>
      <c r="N14" s="8">
        <f>'[7]Sheet1'!P2313+'[7]Sheet1'!P2325+'[11]Sheet1'!P714+'[12]Sheet1'!P237+'[4]Sheet1'!P181+'[4]Sheet1'!P192+'[7]Sheet1'!P1656+'[7]Sheet1'!P1717+'[7]Sheet1'!P1774+'[7]Sheet1'!P1828+'[7]Sheet1'!P1878+'[7]Sheet1'!P1942+'[4]Sheet1'!P205+'[8]Sheet1'!P573+'[10]Sheet1'!P205+'[13]Sheet1'!P191</f>
        <v>-268179.1666666667</v>
      </c>
      <c r="O14" s="8">
        <f>'[7]Sheet1'!Q2313+'[7]Sheet1'!Q2325+'[11]Sheet1'!Q714+'[12]Sheet1'!Q237+'[4]Sheet1'!Q181+'[4]Sheet1'!Q192+'[7]Sheet1'!Q1656+'[7]Sheet1'!Q1717+'[7]Sheet1'!Q1774+'[7]Sheet1'!Q1828+'[7]Sheet1'!Q1878+'[7]Sheet1'!Q1942+'[4]Sheet1'!Q205+'[8]Sheet1'!Q573+'[10]Sheet1'!Q205+'[13]Sheet1'!Q191</f>
        <v>-6754809.166666667</v>
      </c>
      <c r="P14" s="5">
        <f t="shared" si="0"/>
        <v>-26370560.000000004</v>
      </c>
    </row>
    <row r="15" spans="1:16" ht="64.5" customHeight="1">
      <c r="A15" s="15" t="s">
        <v>47</v>
      </c>
      <c r="B15" s="13" t="s">
        <v>83</v>
      </c>
      <c r="C15" s="8">
        <f>'[3]Sheet1'!C158</f>
        <v>-31094869</v>
      </c>
      <c r="D15" s="8">
        <f>D87</f>
        <v>-2275918.166666667</v>
      </c>
      <c r="E15" s="8">
        <f aca="true" t="shared" si="2" ref="E15:O15">E87</f>
        <v>-2154600.166666667</v>
      </c>
      <c r="F15" s="8">
        <f t="shared" si="2"/>
        <v>-2164465.166666667</v>
      </c>
      <c r="G15" s="8">
        <f t="shared" si="2"/>
        <v>-2146820.166666667</v>
      </c>
      <c r="H15" s="8">
        <f t="shared" si="2"/>
        <v>-2184825.166666667</v>
      </c>
      <c r="I15" s="8">
        <f t="shared" si="2"/>
        <v>-2741580.1666666665</v>
      </c>
      <c r="J15" s="8">
        <f t="shared" si="2"/>
        <v>-2170892.166666667</v>
      </c>
      <c r="K15" s="8">
        <f t="shared" si="2"/>
        <v>-2215145.166666667</v>
      </c>
      <c r="L15" s="8">
        <f t="shared" si="2"/>
        <v>-2161215.166666667</v>
      </c>
      <c r="M15" s="8">
        <f t="shared" si="2"/>
        <v>-2195080.166666667</v>
      </c>
      <c r="N15" s="8">
        <f t="shared" si="2"/>
        <v>-2145335.166666667</v>
      </c>
      <c r="O15" s="8">
        <f t="shared" si="2"/>
        <v>-6538992.166666666</v>
      </c>
      <c r="P15" s="5">
        <f t="shared" si="0"/>
        <v>-31094869.000000007</v>
      </c>
    </row>
    <row r="16" spans="1:16" ht="64.5" customHeight="1">
      <c r="A16" s="16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5"/>
    </row>
    <row r="17" spans="1:17" s="41" customFormat="1" ht="34.5" customHeight="1" thickBot="1">
      <c r="A17" s="64"/>
      <c r="B17" s="65"/>
      <c r="C17" s="39">
        <f aca="true" t="shared" si="3" ref="C17:P17">SUM(C5:C16)</f>
        <v>-526752790</v>
      </c>
      <c r="D17" s="39">
        <f>SUM(D5:D16)</f>
        <v>-176302814.4933333</v>
      </c>
      <c r="E17" s="39">
        <f t="shared" si="3"/>
        <v>-29704298.493333336</v>
      </c>
      <c r="F17" s="39">
        <f t="shared" si="3"/>
        <v>-29745904.493333336</v>
      </c>
      <c r="G17" s="39">
        <f t="shared" si="3"/>
        <v>-30023787.493333336</v>
      </c>
      <c r="H17" s="39">
        <f t="shared" si="3"/>
        <v>-29791725.493333336</v>
      </c>
      <c r="I17" s="39">
        <f t="shared" si="3"/>
        <v>-35173614.593333334</v>
      </c>
      <c r="J17" s="39">
        <f t="shared" si="3"/>
        <v>-30297718.593333337</v>
      </c>
      <c r="K17" s="39">
        <f t="shared" si="3"/>
        <v>-29790221.593333337</v>
      </c>
      <c r="L17" s="39">
        <f t="shared" si="3"/>
        <v>-35197791.593333334</v>
      </c>
      <c r="M17" s="39">
        <f t="shared" si="3"/>
        <v>-29721096.593333337</v>
      </c>
      <c r="N17" s="39">
        <f t="shared" si="3"/>
        <v>-29670385.593333337</v>
      </c>
      <c r="O17" s="39">
        <f t="shared" si="3"/>
        <v>-41333430.593333334</v>
      </c>
      <c r="P17" s="60">
        <f t="shared" si="3"/>
        <v>-526752789.61999995</v>
      </c>
      <c r="Q17" s="71"/>
    </row>
    <row r="20" ht="12.75" hidden="1"/>
    <row r="21" ht="12.75" hidden="1"/>
    <row r="22" ht="12.75" hidden="1">
      <c r="B22" s="32" t="s">
        <v>52</v>
      </c>
    </row>
    <row r="23" spans="2:18" ht="12.75" hidden="1">
      <c r="B23">
        <v>4169</v>
      </c>
      <c r="D23" s="28">
        <f>'[7]Sheet1'!F564</f>
        <v>-126047.5</v>
      </c>
      <c r="E23" s="28">
        <f>'[7]Sheet1'!G564</f>
        <v>-126047.5</v>
      </c>
      <c r="F23" s="28">
        <f>'[7]Sheet1'!H564</f>
        <v>-126047.5</v>
      </c>
      <c r="G23" s="28">
        <f>'[7]Sheet1'!I564</f>
        <v>-126047.5</v>
      </c>
      <c r="H23" s="28">
        <f>'[7]Sheet1'!J564</f>
        <v>-126047.5</v>
      </c>
      <c r="I23" s="28">
        <f>'[7]Sheet1'!K564</f>
        <v>-126047.5</v>
      </c>
      <c r="J23" s="28">
        <f>'[7]Sheet1'!L564</f>
        <v>-126047.5</v>
      </c>
      <c r="K23" s="28">
        <f>'[7]Sheet1'!M564</f>
        <v>-126047.5</v>
      </c>
      <c r="L23" s="28">
        <f>'[7]Sheet1'!N564</f>
        <v>-126047.5</v>
      </c>
      <c r="M23" s="28">
        <f>'[7]Sheet1'!O564</f>
        <v>-126047.5</v>
      </c>
      <c r="N23" s="28">
        <f>'[7]Sheet1'!P564</f>
        <v>-126047.5</v>
      </c>
      <c r="O23" s="28">
        <f>'[7]Sheet1'!Q564</f>
        <v>-126047.5</v>
      </c>
      <c r="P23" s="27">
        <f>SUM(D23:O23)</f>
        <v>-1512570</v>
      </c>
      <c r="R23" s="28"/>
    </row>
    <row r="24" spans="2:18" ht="12.75" hidden="1">
      <c r="B24">
        <v>4201</v>
      </c>
      <c r="D24" s="28">
        <f>'[10]Sheet1'!F741</f>
        <v>-205.16666666666666</v>
      </c>
      <c r="E24" s="28">
        <f>'[10]Sheet1'!G741</f>
        <v>-205.16666666666666</v>
      </c>
      <c r="F24" s="28">
        <f>'[10]Sheet1'!H741</f>
        <v>-205.16666666666666</v>
      </c>
      <c r="G24" s="28">
        <f>'[10]Sheet1'!I741</f>
        <v>-205.16666666666666</v>
      </c>
      <c r="H24" s="28">
        <f>'[10]Sheet1'!J741</f>
        <v>-205.16666666666666</v>
      </c>
      <c r="I24" s="28">
        <f>'[10]Sheet1'!K741</f>
        <v>-205.16666666666666</v>
      </c>
      <c r="J24" s="28">
        <f>'[10]Sheet1'!L741</f>
        <v>-205.16666666666666</v>
      </c>
      <c r="K24" s="28">
        <f>'[10]Sheet1'!M741</f>
        <v>-205.16666666666666</v>
      </c>
      <c r="L24" s="28">
        <f>'[10]Sheet1'!N741</f>
        <v>-205.16666666666666</v>
      </c>
      <c r="M24" s="28">
        <f>'[10]Sheet1'!O741</f>
        <v>-205.16666666666666</v>
      </c>
      <c r="N24" s="28">
        <f>'[10]Sheet1'!P741</f>
        <v>-205.16666666666666</v>
      </c>
      <c r="O24" s="28">
        <f>'[10]Sheet1'!Q741</f>
        <v>-205.16666666666666</v>
      </c>
      <c r="P24" s="27">
        <f aca="true" t="shared" si="4" ref="P24:P35">SUM(D24:O24)</f>
        <v>-2462</v>
      </c>
      <c r="R24" s="28"/>
    </row>
    <row r="25" spans="2:18" ht="12.75" hidden="1">
      <c r="B25">
        <v>4202</v>
      </c>
      <c r="D25" s="28">
        <f>'[7]Sheet1'!F1550+'[7]Sheet1'!F1655+'[7]Sheet1'!F1716+'[7]Sheet1'!F1773+'[9]Sheet1'!F173+'[7]Sheet1'!F2001+'[7]Sheet1'!F2040+'[7]Sheet1'!F2083+'[7]Sheet1'!F2104+'[7]Sheet1'!F2128+'[7]Sheet1'!F2169+'[7]Sheet1'!F2214+'[7]Sheet1'!F2233+'[7]Sheet1'!F2248+'[10]Sheet1'!F57+'[11]Sheet1'!F476+'[7]Sheet1'!F2262</f>
        <v>-58778.333333333336</v>
      </c>
      <c r="E25" s="28">
        <f>'[7]Sheet1'!G1550+'[7]Sheet1'!G1655+'[7]Sheet1'!G1716+'[7]Sheet1'!G1773+'[9]Sheet1'!G173+'[7]Sheet1'!G2001+'[7]Sheet1'!G2040+'[7]Sheet1'!G2083+'[7]Sheet1'!G2104+'[7]Sheet1'!G2128+'[7]Sheet1'!G2169+'[7]Sheet1'!G2214+'[7]Sheet1'!G2233+'[7]Sheet1'!G2248+'[10]Sheet1'!G57+'[11]Sheet1'!G476+'[7]Sheet1'!G2262</f>
        <v>-58918.333333333336</v>
      </c>
      <c r="F25" s="28">
        <f>'[7]Sheet1'!H1550+'[7]Sheet1'!H1655+'[7]Sheet1'!H1716+'[7]Sheet1'!H1773+'[9]Sheet1'!H173+'[7]Sheet1'!H2001+'[7]Sheet1'!H2040+'[7]Sheet1'!H2083+'[7]Sheet1'!H2104+'[7]Sheet1'!H2128+'[7]Sheet1'!H2169+'[7]Sheet1'!H2214+'[7]Sheet1'!H2233+'[7]Sheet1'!H2248+'[10]Sheet1'!H57+'[11]Sheet1'!H476+'[7]Sheet1'!H2262</f>
        <v>-60308.333333333336</v>
      </c>
      <c r="G25" s="28">
        <f>'[7]Sheet1'!I1550+'[7]Sheet1'!I1655+'[7]Sheet1'!I1716+'[7]Sheet1'!I1773+'[9]Sheet1'!I173+'[7]Sheet1'!I2001+'[7]Sheet1'!I2040+'[7]Sheet1'!I2083+'[7]Sheet1'!I2104+'[7]Sheet1'!I2128+'[7]Sheet1'!I2169+'[7]Sheet1'!I2214+'[7]Sheet1'!I2233+'[7]Sheet1'!I2248+'[10]Sheet1'!I57+'[11]Sheet1'!I476+'[7]Sheet1'!I2262</f>
        <v>-58778.333333333336</v>
      </c>
      <c r="H25" s="28">
        <f>'[7]Sheet1'!J1550+'[7]Sheet1'!J1655+'[7]Sheet1'!J1716+'[7]Sheet1'!J1773+'[9]Sheet1'!J173+'[7]Sheet1'!J2001+'[7]Sheet1'!J2040+'[7]Sheet1'!J2083+'[7]Sheet1'!J2104+'[7]Sheet1'!J2128+'[7]Sheet1'!J2169+'[7]Sheet1'!J2214+'[7]Sheet1'!J2233+'[7]Sheet1'!J2248+'[10]Sheet1'!J57+'[11]Sheet1'!J476+'[7]Sheet1'!J2262</f>
        <v>-58778.333333333336</v>
      </c>
      <c r="I25" s="28">
        <f>'[7]Sheet1'!K1550+'[7]Sheet1'!K1655+'[7]Sheet1'!K1716+'[7]Sheet1'!K1773+'[9]Sheet1'!K173+'[7]Sheet1'!K2001+'[7]Sheet1'!K2040+'[7]Sheet1'!K2083+'[7]Sheet1'!K2104+'[7]Sheet1'!K2128+'[7]Sheet1'!K2169+'[7]Sheet1'!K2214+'[7]Sheet1'!K2233+'[7]Sheet1'!K2248+'[10]Sheet1'!K57+'[11]Sheet1'!K476+'[7]Sheet1'!K2262</f>
        <v>-58928.333333333336</v>
      </c>
      <c r="J25" s="28">
        <f>'[7]Sheet1'!L1550+'[7]Sheet1'!L1655+'[7]Sheet1'!L1716+'[7]Sheet1'!L1773+'[9]Sheet1'!L173+'[7]Sheet1'!L2001+'[7]Sheet1'!L2040+'[7]Sheet1'!L2083+'[7]Sheet1'!L2104+'[7]Sheet1'!L2128+'[7]Sheet1'!L2169+'[7]Sheet1'!L2214+'[7]Sheet1'!L2233+'[7]Sheet1'!L2248+'[10]Sheet1'!L57+'[11]Sheet1'!L476+'[7]Sheet1'!L2262</f>
        <v>-60278.333333333336</v>
      </c>
      <c r="K25" s="28">
        <f>'[7]Sheet1'!M1550+'[7]Sheet1'!M1655+'[7]Sheet1'!M1716+'[7]Sheet1'!M1773+'[9]Sheet1'!M173+'[7]Sheet1'!M2001+'[7]Sheet1'!M2040+'[7]Sheet1'!M2083+'[7]Sheet1'!M2104+'[7]Sheet1'!M2128+'[7]Sheet1'!M2169+'[7]Sheet1'!M2214+'[7]Sheet1'!M2233+'[7]Sheet1'!M2248+'[10]Sheet1'!M57+'[11]Sheet1'!M476+'[7]Sheet1'!M2262</f>
        <v>-59278.333333333336</v>
      </c>
      <c r="L25" s="28">
        <f>'[7]Sheet1'!N1550+'[7]Sheet1'!N1655+'[7]Sheet1'!N1716+'[7]Sheet1'!N1773+'[9]Sheet1'!N173+'[7]Sheet1'!N2001+'[7]Sheet1'!N2040+'[7]Sheet1'!N2083+'[7]Sheet1'!N2104+'[7]Sheet1'!N2128+'[7]Sheet1'!N2169+'[7]Sheet1'!N2214+'[7]Sheet1'!N2233+'[7]Sheet1'!N2248+'[10]Sheet1'!N57+'[11]Sheet1'!N476+'[7]Sheet1'!N2262</f>
        <v>-58778.333333333336</v>
      </c>
      <c r="M25" s="28">
        <f>'[7]Sheet1'!O1550+'[7]Sheet1'!O1655+'[7]Sheet1'!O1716+'[7]Sheet1'!O1773+'[9]Sheet1'!O173+'[7]Sheet1'!O2001+'[7]Sheet1'!O2040+'[7]Sheet1'!O2083+'[7]Sheet1'!O2104+'[7]Sheet1'!O2128+'[7]Sheet1'!O2169+'[7]Sheet1'!O2214+'[7]Sheet1'!O2233+'[7]Sheet1'!O2248+'[10]Sheet1'!O57+'[11]Sheet1'!O476+'[7]Sheet1'!O2262</f>
        <v>-58768.333333333336</v>
      </c>
      <c r="N25" s="28">
        <f>'[7]Sheet1'!P1550+'[7]Sheet1'!P1655+'[7]Sheet1'!P1716+'[7]Sheet1'!P1773+'[9]Sheet1'!P173+'[7]Sheet1'!P2001+'[7]Sheet1'!P2040+'[7]Sheet1'!P2083+'[7]Sheet1'!P2104+'[7]Sheet1'!P2128+'[7]Sheet1'!P2169+'[7]Sheet1'!P2214+'[7]Sheet1'!P2233+'[7]Sheet1'!P2248+'[10]Sheet1'!P57+'[11]Sheet1'!P476+'[7]Sheet1'!P2262</f>
        <v>-58758.333333333336</v>
      </c>
      <c r="O25" s="28">
        <f>'[7]Sheet1'!Q1550+'[7]Sheet1'!Q1655+'[7]Sheet1'!Q1716+'[7]Sheet1'!Q1773+'[9]Sheet1'!Q173+'[7]Sheet1'!Q2001+'[7]Sheet1'!Q2040+'[7]Sheet1'!Q2083+'[7]Sheet1'!Q2104+'[7]Sheet1'!Q2128+'[7]Sheet1'!Q2169+'[7]Sheet1'!Q2214+'[7]Sheet1'!Q2233+'[7]Sheet1'!Q2248+'[10]Sheet1'!Q57+'[11]Sheet1'!Q476+'[7]Sheet1'!Q2262</f>
        <v>-58288.333333333336</v>
      </c>
      <c r="P25" s="27">
        <f>SUM(D25:O25)</f>
        <v>-708640.0000000001</v>
      </c>
      <c r="R25" s="28"/>
    </row>
    <row r="26" spans="2:18" ht="12.75" hidden="1">
      <c r="B26">
        <v>4203</v>
      </c>
      <c r="D26" s="28">
        <f>'[7]Sheet1'!F1436+'[8]Sheet1'!F122</f>
        <v>-340663.3333333333</v>
      </c>
      <c r="E26" s="28">
        <f>'[7]Sheet1'!G1436+'[8]Sheet1'!G122</f>
        <v>-340663.3333333333</v>
      </c>
      <c r="F26" s="28">
        <f>'[7]Sheet1'!H1436+'[8]Sheet1'!H122</f>
        <v>-340663.3333333333</v>
      </c>
      <c r="G26" s="28">
        <f>'[7]Sheet1'!I1436+'[8]Sheet1'!I122</f>
        <v>-340663.3333333333</v>
      </c>
      <c r="H26" s="28">
        <f>'[7]Sheet1'!J1436+'[8]Sheet1'!J122</f>
        <v>-340663.3333333333</v>
      </c>
      <c r="I26" s="28">
        <f>'[7]Sheet1'!K1436+'[8]Sheet1'!K122</f>
        <v>-340663.3333333333</v>
      </c>
      <c r="J26" s="28">
        <f>'[7]Sheet1'!L1436+'[8]Sheet1'!L122</f>
        <v>-340663.3333333333</v>
      </c>
      <c r="K26" s="28">
        <f>'[7]Sheet1'!M1436+'[8]Sheet1'!M122</f>
        <v>-340663.3333333333</v>
      </c>
      <c r="L26" s="28">
        <f>'[7]Sheet1'!N1436+'[8]Sheet1'!N122</f>
        <v>-340663.3333333333</v>
      </c>
      <c r="M26" s="28">
        <f>'[7]Sheet1'!O1436+'[8]Sheet1'!O122</f>
        <v>-340663.3333333333</v>
      </c>
      <c r="N26" s="28">
        <f>'[7]Sheet1'!P1436+'[8]Sheet1'!P122</f>
        <v>-340663.3333333333</v>
      </c>
      <c r="O26" s="28">
        <f>'[7]Sheet1'!Q1436+'[8]Sheet1'!Q122</f>
        <v>-340673.3333333333</v>
      </c>
      <c r="P26" s="27">
        <f t="shared" si="4"/>
        <v>-4087970.0000000005</v>
      </c>
      <c r="R26" s="28"/>
    </row>
    <row r="27" spans="2:18" ht="12.75" hidden="1">
      <c r="B27">
        <v>4204</v>
      </c>
      <c r="D27" s="28">
        <f>'[8]Sheet1'!F187+'[8]Sheet1'!F208+'[8]Sheet1'!F241+'[8]Sheet1'!F270+'[8]Sheet1'!F299+'[8]Sheet1'!F332</f>
        <v>-313187.0833333333</v>
      </c>
      <c r="E27" s="28">
        <f>'[8]Sheet1'!G187+'[8]Sheet1'!G208+'[8]Sheet1'!G241+'[8]Sheet1'!G270+'[8]Sheet1'!G299+'[8]Sheet1'!G332</f>
        <v>-313187.0833333333</v>
      </c>
      <c r="F27" s="28">
        <f>'[8]Sheet1'!H187+'[8]Sheet1'!H208+'[8]Sheet1'!H241+'[8]Sheet1'!H270+'[8]Sheet1'!H299+'[8]Sheet1'!H332</f>
        <v>-313187.0833333333</v>
      </c>
      <c r="G27" s="28">
        <f>'[8]Sheet1'!I187+'[8]Sheet1'!I208+'[8]Sheet1'!I241+'[8]Sheet1'!I270+'[8]Sheet1'!I299+'[8]Sheet1'!I332</f>
        <v>-313187.0833333333</v>
      </c>
      <c r="H27" s="28">
        <f>'[8]Sheet1'!J187+'[8]Sheet1'!J208+'[8]Sheet1'!J241+'[8]Sheet1'!J270+'[8]Sheet1'!J299+'[8]Sheet1'!J332</f>
        <v>-313187.0833333333</v>
      </c>
      <c r="I27" s="28">
        <f>'[8]Sheet1'!K187+'[8]Sheet1'!K208+'[8]Sheet1'!K241+'[8]Sheet1'!K270+'[8]Sheet1'!K299+'[8]Sheet1'!K332</f>
        <v>-313187.0833333333</v>
      </c>
      <c r="J27" s="28">
        <f>'[8]Sheet1'!L187+'[8]Sheet1'!L208+'[8]Sheet1'!L241+'[8]Sheet1'!L270+'[8]Sheet1'!L299+'[8]Sheet1'!L332</f>
        <v>-313187.0833333333</v>
      </c>
      <c r="K27" s="28">
        <f>'[8]Sheet1'!M187+'[8]Sheet1'!M208+'[8]Sheet1'!M241+'[8]Sheet1'!M270+'[8]Sheet1'!M299+'[8]Sheet1'!M332</f>
        <v>-313187.0833333333</v>
      </c>
      <c r="L27" s="28">
        <f>'[8]Sheet1'!N187+'[8]Sheet1'!N208+'[8]Sheet1'!N241+'[8]Sheet1'!N270+'[8]Sheet1'!N299+'[8]Sheet1'!N332</f>
        <v>-313187.0833333333</v>
      </c>
      <c r="M27" s="28">
        <f>'[8]Sheet1'!O187+'[8]Sheet1'!O208+'[8]Sheet1'!O241+'[8]Sheet1'!O270+'[8]Sheet1'!O299+'[8]Sheet1'!O332</f>
        <v>-313187.0833333333</v>
      </c>
      <c r="N27" s="28">
        <f>'[8]Sheet1'!P187+'[8]Sheet1'!P208+'[8]Sheet1'!P241+'[8]Sheet1'!P270+'[8]Sheet1'!P299+'[8]Sheet1'!P332</f>
        <v>-313187.0833333333</v>
      </c>
      <c r="O27" s="28">
        <f>'[8]Sheet1'!Q187+'[8]Sheet1'!Q208+'[8]Sheet1'!Q241+'[8]Sheet1'!Q270+'[8]Sheet1'!Q299+'[8]Sheet1'!Q332</f>
        <v>-988947.0833333333</v>
      </c>
      <c r="P27" s="27">
        <f t="shared" si="4"/>
        <v>-4434005</v>
      </c>
      <c r="R27" s="28"/>
    </row>
    <row r="28" spans="2:18" ht="12.75" hidden="1">
      <c r="B28">
        <v>4205</v>
      </c>
      <c r="D28" s="28">
        <f>'[7]Sheet1'!F1588</f>
        <v>-88380</v>
      </c>
      <c r="E28" s="28">
        <f>'[7]Sheet1'!G1588</f>
        <v>-88380</v>
      </c>
      <c r="F28" s="28">
        <f>'[7]Sheet1'!H1588</f>
        <v>-88380</v>
      </c>
      <c r="G28" s="28">
        <f>'[7]Sheet1'!I1588</f>
        <v>-88380</v>
      </c>
      <c r="H28" s="28">
        <f>'[7]Sheet1'!J1588</f>
        <v>-88380</v>
      </c>
      <c r="I28" s="28">
        <f>'[7]Sheet1'!K1588</f>
        <v>-88380</v>
      </c>
      <c r="J28" s="28">
        <f>'[7]Sheet1'!L1588</f>
        <v>-88380</v>
      </c>
      <c r="K28" s="28">
        <f>'[7]Sheet1'!M1588</f>
        <v>-88380</v>
      </c>
      <c r="L28" s="28">
        <f>'[7]Sheet1'!N1588</f>
        <v>-88380</v>
      </c>
      <c r="M28" s="28">
        <f>'[7]Sheet1'!O1588</f>
        <v>-88380</v>
      </c>
      <c r="N28" s="28">
        <f>'[7]Sheet1'!P1588</f>
        <v>-88380</v>
      </c>
      <c r="O28" s="28">
        <f>'[7]Sheet1'!Q1588</f>
        <v>-88380</v>
      </c>
      <c r="P28" s="27">
        <f t="shared" si="4"/>
        <v>-1060560</v>
      </c>
      <c r="R28" s="28"/>
    </row>
    <row r="29" spans="2:18" ht="12.75" hidden="1">
      <c r="B29">
        <v>4206</v>
      </c>
      <c r="D29" s="28">
        <f>'[7]Sheet1'!F275+'[7]Sheet1'!F826+'[11]Sheet1'!F329</f>
        <v>-21454.166666666668</v>
      </c>
      <c r="E29" s="28">
        <f>'[7]Sheet1'!G275+'[7]Sheet1'!G826+'[11]Sheet1'!G329</f>
        <v>-21454.166666666668</v>
      </c>
      <c r="F29" s="28">
        <f>'[7]Sheet1'!H275+'[7]Sheet1'!H826+'[11]Sheet1'!H329</f>
        <v>-21454.166666666668</v>
      </c>
      <c r="G29" s="28">
        <f>'[7]Sheet1'!I275+'[7]Sheet1'!I826+'[11]Sheet1'!I329</f>
        <v>-21454.166666666668</v>
      </c>
      <c r="H29" s="28">
        <f>'[7]Sheet1'!J275+'[7]Sheet1'!J826+'[11]Sheet1'!J329</f>
        <v>-21454.166666666668</v>
      </c>
      <c r="I29" s="28">
        <f>'[7]Sheet1'!K275+'[7]Sheet1'!K826+'[11]Sheet1'!K329</f>
        <v>-21454.166666666668</v>
      </c>
      <c r="J29" s="28">
        <f>'[7]Sheet1'!L275+'[7]Sheet1'!L826+'[11]Sheet1'!L329</f>
        <v>-21454.166666666668</v>
      </c>
      <c r="K29" s="28">
        <f>'[7]Sheet1'!M275+'[7]Sheet1'!M826+'[11]Sheet1'!M329</f>
        <v>-21454.166666666668</v>
      </c>
      <c r="L29" s="28">
        <f>'[7]Sheet1'!N275+'[7]Sheet1'!N826+'[11]Sheet1'!N329</f>
        <v>-21454.166666666668</v>
      </c>
      <c r="M29" s="28">
        <f>'[7]Sheet1'!O275+'[7]Sheet1'!O826+'[11]Sheet1'!O329</f>
        <v>-21454.166666666668</v>
      </c>
      <c r="N29" s="28">
        <f>'[7]Sheet1'!P275+'[7]Sheet1'!P826+'[11]Sheet1'!P329</f>
        <v>-21454.166666666668</v>
      </c>
      <c r="O29" s="28">
        <f>'[7]Sheet1'!Q275+'[7]Sheet1'!Q826+'[11]Sheet1'!Q329</f>
        <v>-21454.166666666668</v>
      </c>
      <c r="P29" s="27">
        <f t="shared" si="4"/>
        <v>-257449.99999999997</v>
      </c>
      <c r="R29" s="28"/>
    </row>
    <row r="30" spans="2:18" ht="12.75" hidden="1">
      <c r="B30">
        <v>4207</v>
      </c>
      <c r="D30" s="28">
        <f>'[9]Sheet1'!F334</f>
        <v>-665</v>
      </c>
      <c r="E30" s="28">
        <f>'[9]Sheet1'!G334</f>
        <v>-665</v>
      </c>
      <c r="F30" s="28">
        <f>'[9]Sheet1'!H334</f>
        <v>-665</v>
      </c>
      <c r="G30" s="28">
        <f>'[9]Sheet1'!I334</f>
        <v>-665</v>
      </c>
      <c r="H30" s="28">
        <f>'[9]Sheet1'!J334</f>
        <v>-665</v>
      </c>
      <c r="I30" s="28">
        <f>'[9]Sheet1'!K334</f>
        <v>-665</v>
      </c>
      <c r="J30" s="28">
        <f>'[9]Sheet1'!L334</f>
        <v>-665</v>
      </c>
      <c r="K30" s="28">
        <f>'[9]Sheet1'!M334</f>
        <v>-665</v>
      </c>
      <c r="L30" s="28">
        <f>'[9]Sheet1'!N334</f>
        <v>-665</v>
      </c>
      <c r="M30" s="28">
        <f>'[9]Sheet1'!O334</f>
        <v>-665</v>
      </c>
      <c r="N30" s="28">
        <f>'[9]Sheet1'!P334</f>
        <v>-665</v>
      </c>
      <c r="O30" s="28">
        <f>'[9]Sheet1'!Q334</f>
        <v>-675</v>
      </c>
      <c r="P30" s="27">
        <f t="shared" si="4"/>
        <v>-7990</v>
      </c>
      <c r="R30" s="28"/>
    </row>
    <row r="31" spans="2:18" ht="12.75" hidden="1">
      <c r="B31">
        <v>4208</v>
      </c>
      <c r="D31" s="28">
        <f>'[9]Sheet1'!F335</f>
        <v>-3747.5</v>
      </c>
      <c r="E31" s="28">
        <f>'[9]Sheet1'!G335</f>
        <v>-3747.5</v>
      </c>
      <c r="F31" s="28">
        <f>'[9]Sheet1'!H335</f>
        <v>-3747.5</v>
      </c>
      <c r="G31" s="28">
        <f>'[9]Sheet1'!I335</f>
        <v>-3747.5</v>
      </c>
      <c r="H31" s="28">
        <f>'[9]Sheet1'!J335</f>
        <v>-3747.5</v>
      </c>
      <c r="I31" s="28">
        <f>'[9]Sheet1'!K335</f>
        <v>-3747.5</v>
      </c>
      <c r="J31" s="28">
        <f>'[9]Sheet1'!L335</f>
        <v>-3747.5</v>
      </c>
      <c r="K31" s="28">
        <f>'[9]Sheet1'!M335</f>
        <v>-3747.5</v>
      </c>
      <c r="L31" s="28">
        <f>'[9]Sheet1'!N335</f>
        <v>-3747.5</v>
      </c>
      <c r="M31" s="28">
        <f>'[9]Sheet1'!O335</f>
        <v>-3747.5</v>
      </c>
      <c r="N31" s="28">
        <f>'[9]Sheet1'!P335</f>
        <v>-3747.5</v>
      </c>
      <c r="O31" s="28">
        <f>'[9]Sheet1'!Q335</f>
        <v>-3747.5</v>
      </c>
      <c r="P31" s="27">
        <f t="shared" si="4"/>
        <v>-44970</v>
      </c>
      <c r="R31" s="28"/>
    </row>
    <row r="32" spans="2:18" ht="12.75" hidden="1">
      <c r="B32">
        <v>4209</v>
      </c>
      <c r="D32" s="28">
        <f>'[14]Sheet1'!F123+'[15]Sheet1'!F336</f>
        <v>-16266.833333333334</v>
      </c>
      <c r="E32" s="28">
        <f>'[14]Sheet1'!G123+'[15]Sheet1'!G336</f>
        <v>-16266.833333333334</v>
      </c>
      <c r="F32" s="28">
        <f>'[14]Sheet1'!H123+'[15]Sheet1'!H336</f>
        <v>-16266.833333333334</v>
      </c>
      <c r="G32" s="28">
        <f>'[14]Sheet1'!I123+'[15]Sheet1'!I336</f>
        <v>-16266.833333333334</v>
      </c>
      <c r="H32" s="28">
        <f>'[14]Sheet1'!J123+'[15]Sheet1'!J336</f>
        <v>-16266.833333333334</v>
      </c>
      <c r="I32" s="28">
        <f>'[14]Sheet1'!K123+'[15]Sheet1'!K336</f>
        <v>-16266.833333333334</v>
      </c>
      <c r="J32" s="28">
        <f>'[14]Sheet1'!L123+'[15]Sheet1'!L336</f>
        <v>-16266.833333333334</v>
      </c>
      <c r="K32" s="28">
        <f>'[14]Sheet1'!M123+'[15]Sheet1'!M336</f>
        <v>-16266.833333333334</v>
      </c>
      <c r="L32" s="28">
        <f>'[14]Sheet1'!N123+'[15]Sheet1'!N336</f>
        <v>-16266.833333333334</v>
      </c>
      <c r="M32" s="28">
        <f>'[14]Sheet1'!O123+'[15]Sheet1'!O336</f>
        <v>-16266.833333333334</v>
      </c>
      <c r="N32" s="28">
        <f>'[14]Sheet1'!P123+'[15]Sheet1'!P336</f>
        <v>-16266.833333333334</v>
      </c>
      <c r="O32" s="28">
        <f>'[14]Sheet1'!Q123+'[15]Sheet1'!Q336</f>
        <v>-16264.833333333334</v>
      </c>
      <c r="P32" s="27">
        <f t="shared" si="4"/>
        <v>-195200.00000000003</v>
      </c>
      <c r="R32" s="28"/>
    </row>
    <row r="33" spans="2:18" ht="12.75" hidden="1">
      <c r="B33">
        <v>4210</v>
      </c>
      <c r="D33" s="28">
        <f>'[14]Sheet1'!F188+'[14]Sheet1'!F209+'[14]Sheet1'!F242+'[14]Sheet1'!F271+'[14]Sheet1'!F300+'[14]Sheet1'!F333</f>
        <v>-24765</v>
      </c>
      <c r="E33" s="28">
        <f>'[14]Sheet1'!G188+'[14]Sheet1'!G209+'[14]Sheet1'!G242+'[14]Sheet1'!G271+'[14]Sheet1'!G300+'[14]Sheet1'!G333</f>
        <v>-24765</v>
      </c>
      <c r="F33" s="28">
        <f>'[14]Sheet1'!H188+'[14]Sheet1'!H209+'[14]Sheet1'!H242+'[14]Sheet1'!H271+'[14]Sheet1'!H300+'[14]Sheet1'!H333</f>
        <v>-24765</v>
      </c>
      <c r="G33" s="28">
        <f>'[14]Sheet1'!I188+'[14]Sheet1'!I209+'[14]Sheet1'!I242+'[14]Sheet1'!I271+'[14]Sheet1'!I300+'[14]Sheet1'!I333</f>
        <v>-24765</v>
      </c>
      <c r="H33" s="28">
        <f>'[14]Sheet1'!J188+'[14]Sheet1'!J209+'[14]Sheet1'!J242+'[14]Sheet1'!J271+'[14]Sheet1'!J300+'[14]Sheet1'!J333</f>
        <v>-24765</v>
      </c>
      <c r="I33" s="28">
        <f>'[14]Sheet1'!K188+'[14]Sheet1'!K209+'[14]Sheet1'!K242+'[14]Sheet1'!K271+'[14]Sheet1'!K300+'[14]Sheet1'!K333</f>
        <v>-24765</v>
      </c>
      <c r="J33" s="28">
        <f>'[14]Sheet1'!L188+'[14]Sheet1'!L209+'[14]Sheet1'!L242+'[14]Sheet1'!L271+'[14]Sheet1'!L300+'[14]Sheet1'!L333</f>
        <v>-24765</v>
      </c>
      <c r="K33" s="28">
        <f>'[14]Sheet1'!M188+'[14]Sheet1'!M209+'[14]Sheet1'!M242+'[14]Sheet1'!M271+'[14]Sheet1'!M300+'[14]Sheet1'!M333</f>
        <v>-24765</v>
      </c>
      <c r="L33" s="28">
        <f>'[14]Sheet1'!N188+'[14]Sheet1'!N209+'[14]Sheet1'!N242+'[14]Sheet1'!N271+'[14]Sheet1'!N300+'[14]Sheet1'!N333</f>
        <v>-24765</v>
      </c>
      <c r="M33" s="28">
        <f>'[14]Sheet1'!O188+'[14]Sheet1'!O209+'[14]Sheet1'!O242+'[14]Sheet1'!O271+'[14]Sheet1'!O300+'[14]Sheet1'!O333</f>
        <v>-24765</v>
      </c>
      <c r="N33" s="28">
        <f>'[14]Sheet1'!P188+'[14]Sheet1'!P209+'[14]Sheet1'!P242+'[14]Sheet1'!P271+'[14]Sheet1'!P300+'[14]Sheet1'!P333</f>
        <v>-24765</v>
      </c>
      <c r="O33" s="28">
        <f>'[14]Sheet1'!Q188+'[14]Sheet1'!Q209+'[14]Sheet1'!Q242+'[14]Sheet1'!Q271+'[14]Sheet1'!Q300+'[14]Sheet1'!Q333</f>
        <v>-132375</v>
      </c>
      <c r="P33" s="27">
        <f t="shared" si="4"/>
        <v>-404790</v>
      </c>
      <c r="R33" s="28"/>
    </row>
    <row r="34" spans="2:18" ht="12.75" hidden="1">
      <c r="B34">
        <v>4212</v>
      </c>
      <c r="D34" s="28">
        <f>'[14]Sheet1'!F124</f>
        <v>-20.833333333333332</v>
      </c>
      <c r="E34" s="28">
        <f>'[14]Sheet1'!G124</f>
        <v>-20.833333333333332</v>
      </c>
      <c r="F34" s="28">
        <f>'[14]Sheet1'!H124</f>
        <v>-20.833333333333332</v>
      </c>
      <c r="G34" s="28">
        <f>'[14]Sheet1'!I124</f>
        <v>-20.833333333333332</v>
      </c>
      <c r="H34" s="28">
        <f>'[14]Sheet1'!J124</f>
        <v>-20.833333333333332</v>
      </c>
      <c r="I34" s="28">
        <f>'[14]Sheet1'!K124</f>
        <v>-20.833333333333332</v>
      </c>
      <c r="J34" s="28">
        <f>'[14]Sheet1'!L124</f>
        <v>-20.833333333333332</v>
      </c>
      <c r="K34" s="28">
        <f>'[14]Sheet1'!M124</f>
        <v>-20.833333333333332</v>
      </c>
      <c r="L34" s="28">
        <f>'[14]Sheet1'!N124</f>
        <v>-20.833333333333332</v>
      </c>
      <c r="M34" s="28">
        <f>'[14]Sheet1'!O124</f>
        <v>-20.833333333333332</v>
      </c>
      <c r="N34" s="28">
        <f>'[14]Sheet1'!P124</f>
        <v>-20.833333333333332</v>
      </c>
      <c r="O34" s="28">
        <f>'[14]Sheet1'!Q124</f>
        <v>-20.833333333333332</v>
      </c>
      <c r="P34" s="27">
        <f t="shared" si="4"/>
        <v>-250.00000000000003</v>
      </c>
      <c r="R34" s="28"/>
    </row>
    <row r="35" spans="2:18" ht="12.75" hidden="1">
      <c r="B35">
        <v>4464</v>
      </c>
      <c r="D35" s="72">
        <f>'[14]Sheet1'!F210+'[14]Sheet1'!F351+'[14]Sheet1'!F368+'[14]Sheet1'!F386+'[14]Sheet1'!F404+'[14]Sheet1'!F422+'[14]Sheet1'!F440+'[14]Sheet1'!F458+'[14]Sheet1'!F475+'[14]Sheet1'!F492+'[14]Sheet1'!F509+'[14]Sheet1'!F526+'[14]Sheet1'!F543+'[14]Sheet1'!F560</f>
        <v>-51260.159999999996</v>
      </c>
      <c r="E35" s="72">
        <f>'[14]Sheet1'!G210+'[14]Sheet1'!G351+'[14]Sheet1'!G368+'[14]Sheet1'!G386+'[14]Sheet1'!G404+'[14]Sheet1'!G422+'[14]Sheet1'!G440+'[14]Sheet1'!G458+'[14]Sheet1'!G475+'[14]Sheet1'!G492+'[14]Sheet1'!G509+'[14]Sheet1'!G526+'[14]Sheet1'!G543+'[14]Sheet1'!G560</f>
        <v>-51260.159999999996</v>
      </c>
      <c r="F35" s="72">
        <f>'[14]Sheet1'!H210+'[14]Sheet1'!H351+'[14]Sheet1'!H368+'[14]Sheet1'!H386+'[14]Sheet1'!H404+'[14]Sheet1'!H422+'[14]Sheet1'!H440+'[14]Sheet1'!H458+'[14]Sheet1'!H475+'[14]Sheet1'!H492+'[14]Sheet1'!H509+'[14]Sheet1'!H526+'[14]Sheet1'!H543+'[14]Sheet1'!H560</f>
        <v>-51261.159999999996</v>
      </c>
      <c r="G35" s="72">
        <f>'[14]Sheet1'!I210+'[14]Sheet1'!I351+'[14]Sheet1'!I368+'[14]Sheet1'!I386+'[14]Sheet1'!I404+'[14]Sheet1'!I422+'[14]Sheet1'!I440+'[14]Sheet1'!I458+'[14]Sheet1'!I475+'[14]Sheet1'!I492+'[14]Sheet1'!I509+'[14]Sheet1'!I526+'[14]Sheet1'!I543+'[14]Sheet1'!I560</f>
        <v>-51261.159999999996</v>
      </c>
      <c r="H35" s="72">
        <f>'[14]Sheet1'!J210+'[14]Sheet1'!J351+'[14]Sheet1'!J368+'[14]Sheet1'!J386+'[14]Sheet1'!J404+'[14]Sheet1'!J422+'[14]Sheet1'!J440+'[14]Sheet1'!J458+'[14]Sheet1'!J475+'[14]Sheet1'!J492+'[14]Sheet1'!J509+'[14]Sheet1'!J526+'[14]Sheet1'!J543+'[14]Sheet1'!J560</f>
        <v>-51261.159999999996</v>
      </c>
      <c r="I35" s="72">
        <f>'[14]Sheet1'!K210+'[14]Sheet1'!K351+'[14]Sheet1'!K368+'[14]Sheet1'!K386+'[14]Sheet1'!K404+'[14]Sheet1'!K422+'[14]Sheet1'!K440+'[14]Sheet1'!K458+'[14]Sheet1'!K475+'[14]Sheet1'!K492+'[14]Sheet1'!K509+'[14]Sheet1'!K526+'[14]Sheet1'!K543+'[14]Sheet1'!K560</f>
        <v>-51261.159999999996</v>
      </c>
      <c r="J35" s="72">
        <f>'[14]Sheet1'!L210+'[14]Sheet1'!L351+'[14]Sheet1'!L368+'[14]Sheet1'!L386+'[14]Sheet1'!L404+'[14]Sheet1'!L422+'[14]Sheet1'!L440+'[14]Sheet1'!L458+'[14]Sheet1'!L475+'[14]Sheet1'!L492+'[14]Sheet1'!L509+'[14]Sheet1'!L526+'[14]Sheet1'!L543+'[14]Sheet1'!L560</f>
        <v>-51261.159999999996</v>
      </c>
      <c r="K35" s="72">
        <f>'[14]Sheet1'!M210+'[14]Sheet1'!M351+'[14]Sheet1'!M368+'[14]Sheet1'!M386+'[14]Sheet1'!M404+'[14]Sheet1'!M422+'[14]Sheet1'!M440+'[14]Sheet1'!M458+'[14]Sheet1'!M475+'[14]Sheet1'!M492+'[14]Sheet1'!M509+'[14]Sheet1'!M526+'[14]Sheet1'!M543+'[14]Sheet1'!M560</f>
        <v>-51261.159999999996</v>
      </c>
      <c r="L35" s="72">
        <f>'[14]Sheet1'!N210+'[14]Sheet1'!N351+'[14]Sheet1'!N368+'[14]Sheet1'!N386+'[14]Sheet1'!N404+'[14]Sheet1'!N422+'[14]Sheet1'!N440+'[14]Sheet1'!N458+'[14]Sheet1'!N475+'[14]Sheet1'!N492+'[14]Sheet1'!N509+'[14]Sheet1'!N526+'[14]Sheet1'!N543+'[14]Sheet1'!N560</f>
        <v>-51261.159999999996</v>
      </c>
      <c r="M35" s="72">
        <f>'[14]Sheet1'!O210+'[14]Sheet1'!O351+'[14]Sheet1'!O368+'[14]Sheet1'!O386+'[14]Sheet1'!O404+'[14]Sheet1'!O422+'[14]Sheet1'!O440+'[14]Sheet1'!O458+'[14]Sheet1'!O475+'[14]Sheet1'!O492+'[14]Sheet1'!O509+'[14]Sheet1'!O526+'[14]Sheet1'!O543+'[14]Sheet1'!O560</f>
        <v>-51261.159999999996</v>
      </c>
      <c r="N35" s="72">
        <f>'[14]Sheet1'!P210+'[14]Sheet1'!P351+'[14]Sheet1'!P368+'[14]Sheet1'!P386+'[14]Sheet1'!P404+'[14]Sheet1'!P422+'[14]Sheet1'!P440+'[14]Sheet1'!P458+'[14]Sheet1'!P475+'[14]Sheet1'!P492+'[14]Sheet1'!P509+'[14]Sheet1'!P526+'[14]Sheet1'!P543+'[14]Sheet1'!P560</f>
        <v>-51259.159999999996</v>
      </c>
      <c r="O35" s="72">
        <f>'[14]Sheet1'!Q210+'[14]Sheet1'!Q351+'[14]Sheet1'!Q368+'[14]Sheet1'!Q386+'[14]Sheet1'!Q404+'[14]Sheet1'!Q422+'[14]Sheet1'!Q440+'[14]Sheet1'!Q458+'[14]Sheet1'!Q475+'[14]Sheet1'!Q492+'[14]Sheet1'!Q509+'[14]Sheet1'!Q526+'[14]Sheet1'!Q543+'[14]Sheet1'!Q560</f>
        <v>-51259.159999999996</v>
      </c>
      <c r="P35" s="27">
        <f t="shared" si="4"/>
        <v>-615127.9199999999</v>
      </c>
      <c r="R35" s="28"/>
    </row>
    <row r="36" ht="12.75" hidden="1"/>
    <row r="37" spans="4:16" ht="12.75" hidden="1">
      <c r="D37" s="68">
        <f aca="true" t="shared" si="5" ref="D37:O37">SUM(D23:D36)</f>
        <v>-1045440.9099999999</v>
      </c>
      <c r="E37" s="68">
        <f t="shared" si="5"/>
        <v>-1045580.9099999999</v>
      </c>
      <c r="F37" s="68">
        <f t="shared" si="5"/>
        <v>-1046971.9099999999</v>
      </c>
      <c r="G37" s="68">
        <f t="shared" si="5"/>
        <v>-1045441.9099999999</v>
      </c>
      <c r="H37" s="68">
        <f t="shared" si="5"/>
        <v>-1045441.9099999999</v>
      </c>
      <c r="I37" s="68">
        <f t="shared" si="5"/>
        <v>-1045591.9099999999</v>
      </c>
      <c r="J37" s="68">
        <f t="shared" si="5"/>
        <v>-1046941.9099999999</v>
      </c>
      <c r="K37" s="68">
        <f t="shared" si="5"/>
        <v>-1045941.9099999999</v>
      </c>
      <c r="L37" s="68">
        <f t="shared" si="5"/>
        <v>-1045441.9099999999</v>
      </c>
      <c r="M37" s="68">
        <f t="shared" si="5"/>
        <v>-1045431.9099999999</v>
      </c>
      <c r="N37" s="68">
        <f t="shared" si="5"/>
        <v>-1045419.9099999999</v>
      </c>
      <c r="O37" s="68">
        <f t="shared" si="5"/>
        <v>-1828337.9099999997</v>
      </c>
      <c r="P37" s="68">
        <f>SUM(P23:P36)</f>
        <v>-13331984.92</v>
      </c>
    </row>
    <row r="38" ht="12.75" hidden="1"/>
    <row r="39" ht="12.75" hidden="1">
      <c r="B39" s="32" t="s">
        <v>83</v>
      </c>
    </row>
    <row r="40" spans="2:16" ht="12.75" hidden="1">
      <c r="B40">
        <v>4000</v>
      </c>
      <c r="D40" s="28">
        <f>'[13]Sheet1'!F153+'[7]Sheet1'!F273+'[7]Sheet1'!F346+'[10]Sheet1'!F204+'[10]Sheet1'!F448+'[5]Sheet1'!F73</f>
        <v>-280051.4166666666</v>
      </c>
      <c r="E40" s="28">
        <f>'[13]Sheet1'!G153+'[7]Sheet1'!G273+'[7]Sheet1'!G346+'[10]Sheet1'!G204+'[10]Sheet1'!G448+'[5]Sheet1'!G73</f>
        <v>-280051.4166666666</v>
      </c>
      <c r="F40" s="28">
        <f>'[13]Sheet1'!H153+'[7]Sheet1'!H273+'[7]Sheet1'!H346+'[10]Sheet1'!H204+'[10]Sheet1'!H448+'[5]Sheet1'!H73</f>
        <v>-280051.4166666666</v>
      </c>
      <c r="G40" s="28">
        <f>'[13]Sheet1'!I153+'[7]Sheet1'!I273+'[7]Sheet1'!I346+'[10]Sheet1'!I204+'[10]Sheet1'!I448+'[5]Sheet1'!I73</f>
        <v>-280051.4166666666</v>
      </c>
      <c r="H40" s="28">
        <f>'[13]Sheet1'!J153+'[7]Sheet1'!J273+'[7]Sheet1'!J346+'[10]Sheet1'!J204+'[10]Sheet1'!J448+'[5]Sheet1'!J73</f>
        <v>-280051.4166666666</v>
      </c>
      <c r="I40" s="28">
        <f>'[13]Sheet1'!K153+'[7]Sheet1'!K273+'[7]Sheet1'!K346+'[10]Sheet1'!K204+'[10]Sheet1'!K448+'[5]Sheet1'!K73</f>
        <v>-280051.4166666666</v>
      </c>
      <c r="J40" s="28">
        <f>'[13]Sheet1'!L153+'[7]Sheet1'!L273+'[7]Sheet1'!L346+'[10]Sheet1'!L204+'[10]Sheet1'!L448+'[5]Sheet1'!L73</f>
        <v>-280051.4166666666</v>
      </c>
      <c r="K40" s="28">
        <f>'[13]Sheet1'!M153+'[7]Sheet1'!M273+'[7]Sheet1'!M346+'[10]Sheet1'!M204+'[10]Sheet1'!M448+'[5]Sheet1'!M73</f>
        <v>-280051.4166666666</v>
      </c>
      <c r="L40" s="28">
        <f>'[13]Sheet1'!N153+'[7]Sheet1'!N273+'[7]Sheet1'!N346+'[10]Sheet1'!N204+'[10]Sheet1'!N448+'[5]Sheet1'!N73</f>
        <v>-280051.4166666666</v>
      </c>
      <c r="M40" s="28">
        <f>'[13]Sheet1'!O153+'[7]Sheet1'!O273+'[7]Sheet1'!O346+'[10]Sheet1'!O204+'[10]Sheet1'!O448+'[5]Sheet1'!O73</f>
        <v>-280051.4166666666</v>
      </c>
      <c r="N40" s="28">
        <f>'[13]Sheet1'!P153+'[7]Sheet1'!P273+'[7]Sheet1'!P346+'[10]Sheet1'!P204+'[10]Sheet1'!P448+'[5]Sheet1'!P73</f>
        <v>-280051.4166666666</v>
      </c>
      <c r="O40" s="28">
        <f>'[13]Sheet1'!Q153+'[7]Sheet1'!Q273+'[7]Sheet1'!Q346+'[10]Sheet1'!Q204+'[10]Sheet1'!Q448+'[5]Sheet1'!Q73</f>
        <v>-280051.4166666666</v>
      </c>
      <c r="P40" s="27">
        <f aca="true" t="shared" si="6" ref="P40:P86">SUM(D40:O40)</f>
        <v>-3360616.9999999986</v>
      </c>
    </row>
    <row r="41" spans="2:16" ht="12.75" hidden="1">
      <c r="B41">
        <v>4001</v>
      </c>
      <c r="D41" s="28">
        <f>'[13]Sheet1'!F102</f>
        <v>-50743.333333333336</v>
      </c>
      <c r="E41" s="28">
        <f>'[13]Sheet1'!G102</f>
        <v>-50743.333333333336</v>
      </c>
      <c r="F41" s="28">
        <f>'[13]Sheet1'!H102</f>
        <v>-50743.333333333336</v>
      </c>
      <c r="G41" s="28">
        <f>'[13]Sheet1'!I102</f>
        <v>-50743.333333333336</v>
      </c>
      <c r="H41" s="28">
        <f>'[13]Sheet1'!J102</f>
        <v>-50743.333333333336</v>
      </c>
      <c r="I41" s="28">
        <f>'[13]Sheet1'!K102</f>
        <v>-50743.333333333336</v>
      </c>
      <c r="J41" s="28">
        <f>'[13]Sheet1'!L102</f>
        <v>-50743.333333333336</v>
      </c>
      <c r="K41" s="28">
        <f>'[13]Sheet1'!M102</f>
        <v>-50743.333333333336</v>
      </c>
      <c r="L41" s="28">
        <f>'[13]Sheet1'!N102</f>
        <v>-50743.333333333336</v>
      </c>
      <c r="M41" s="28">
        <f>'[13]Sheet1'!O102</f>
        <v>-50743.333333333336</v>
      </c>
      <c r="N41" s="28">
        <f>'[13]Sheet1'!P102</f>
        <v>-50743.333333333336</v>
      </c>
      <c r="O41" s="28">
        <f>'[13]Sheet1'!Q102</f>
        <v>-50743.333333333336</v>
      </c>
      <c r="P41" s="27">
        <f t="shared" si="6"/>
        <v>-608920</v>
      </c>
    </row>
    <row r="42" spans="2:16" ht="12.75" hidden="1">
      <c r="B42">
        <v>4003</v>
      </c>
      <c r="D42" s="28">
        <f>'[13]Sheet1'!F103+'[13]Sheet1'!F154+'[7]Sheet1'!F274+'[7]Sheet1'!F889+'[7]Sheet1'!F1653+'[7]Sheet1'!F1714+'[7]Sheet1'!F1771+'[7]Sheet1'!F1875+'[7]Sheet1'!F1940+'[8]Sheet1'!F64+'[5]Sheet1'!F74+'[9]Sheet1'!F172+'[9]Sheet1'!F273+'[9]Sheet1'!F331+'[9]Sheet1'!F461+'[11]Sheet1'!F155+'[11]Sheet1'!F326+'[4]Sheet1'!F74</f>
        <v>-13406.666666666664</v>
      </c>
      <c r="E42" s="28">
        <f>'[13]Sheet1'!G103+'[13]Sheet1'!G154+'[7]Sheet1'!G274+'[7]Sheet1'!G889+'[7]Sheet1'!G1653+'[7]Sheet1'!G1714+'[7]Sheet1'!G1771+'[7]Sheet1'!G1875+'[7]Sheet1'!G1940+'[8]Sheet1'!G64+'[5]Sheet1'!G74+'[9]Sheet1'!G172+'[9]Sheet1'!G273+'[9]Sheet1'!G331+'[9]Sheet1'!G461+'[11]Sheet1'!G155+'[11]Sheet1'!G326+'[4]Sheet1'!G74</f>
        <v>-11406.666666666664</v>
      </c>
      <c r="F42" s="28">
        <f>'[13]Sheet1'!H103+'[13]Sheet1'!H154+'[7]Sheet1'!H274+'[7]Sheet1'!H889+'[7]Sheet1'!H1653+'[7]Sheet1'!H1714+'[7]Sheet1'!H1771+'[7]Sheet1'!H1875+'[7]Sheet1'!H1940+'[8]Sheet1'!H64+'[5]Sheet1'!H74+'[9]Sheet1'!H172+'[9]Sheet1'!H273+'[9]Sheet1'!H331+'[9]Sheet1'!H461+'[11]Sheet1'!H155+'[11]Sheet1'!H326+'[4]Sheet1'!H74</f>
        <v>-10646.666666666664</v>
      </c>
      <c r="G42" s="28">
        <f>'[13]Sheet1'!I103+'[13]Sheet1'!I154+'[7]Sheet1'!I274+'[7]Sheet1'!I889+'[7]Sheet1'!I1653+'[7]Sheet1'!I1714+'[7]Sheet1'!I1771+'[7]Sheet1'!I1875+'[7]Sheet1'!I1940+'[8]Sheet1'!I64+'[5]Sheet1'!I74+'[9]Sheet1'!I172+'[9]Sheet1'!I273+'[9]Sheet1'!I331+'[9]Sheet1'!I461+'[11]Sheet1'!I155+'[11]Sheet1'!I326+'[4]Sheet1'!I74</f>
        <v>-10611.666666666664</v>
      </c>
      <c r="H42" s="28">
        <f>'[13]Sheet1'!J103+'[13]Sheet1'!J154+'[7]Sheet1'!J274+'[7]Sheet1'!J889+'[7]Sheet1'!J1653+'[7]Sheet1'!J1714+'[7]Sheet1'!J1771+'[7]Sheet1'!J1875+'[7]Sheet1'!J1940+'[8]Sheet1'!J64+'[5]Sheet1'!J74+'[9]Sheet1'!J172+'[9]Sheet1'!J273+'[9]Sheet1'!J331+'[9]Sheet1'!J461+'[11]Sheet1'!J155+'[11]Sheet1'!J326+'[4]Sheet1'!J74</f>
        <v>-12476.666666666664</v>
      </c>
      <c r="I42" s="28">
        <f>'[13]Sheet1'!K103+'[13]Sheet1'!K154+'[7]Sheet1'!K274+'[7]Sheet1'!K889+'[7]Sheet1'!K1653+'[7]Sheet1'!K1714+'[7]Sheet1'!K1771+'[7]Sheet1'!K1875+'[7]Sheet1'!K1940+'[8]Sheet1'!K64+'[5]Sheet1'!K74+'[9]Sheet1'!K172+'[9]Sheet1'!K273+'[9]Sheet1'!K331+'[9]Sheet1'!K461+'[11]Sheet1'!K155+'[11]Sheet1'!K326+'[4]Sheet1'!K74</f>
        <v>-9546.666666666666</v>
      </c>
      <c r="J42" s="28">
        <f>'[13]Sheet1'!L103+'[13]Sheet1'!L154+'[7]Sheet1'!L274+'[7]Sheet1'!L889+'[7]Sheet1'!L1653+'[7]Sheet1'!L1714+'[7]Sheet1'!L1771+'[7]Sheet1'!L1875+'[7]Sheet1'!L1940+'[8]Sheet1'!L64+'[5]Sheet1'!L74+'[9]Sheet1'!L172+'[9]Sheet1'!L273+'[9]Sheet1'!L331+'[9]Sheet1'!L461+'[11]Sheet1'!L155+'[11]Sheet1'!L326+'[4]Sheet1'!L74</f>
        <v>-9216.666666666666</v>
      </c>
      <c r="K42" s="28">
        <f>'[13]Sheet1'!M103+'[13]Sheet1'!M154+'[7]Sheet1'!M274+'[7]Sheet1'!M889+'[7]Sheet1'!M1653+'[7]Sheet1'!M1714+'[7]Sheet1'!M1771+'[7]Sheet1'!M1875+'[7]Sheet1'!M1940+'[8]Sheet1'!M64+'[5]Sheet1'!M74+'[9]Sheet1'!M172+'[9]Sheet1'!M273+'[9]Sheet1'!M331+'[9]Sheet1'!M461+'[11]Sheet1'!M155+'[11]Sheet1'!M326+'[4]Sheet1'!M74</f>
        <v>-13306.666666666664</v>
      </c>
      <c r="L42" s="28">
        <f>'[13]Sheet1'!N103+'[13]Sheet1'!N154+'[7]Sheet1'!N274+'[7]Sheet1'!N889+'[7]Sheet1'!N1653+'[7]Sheet1'!N1714+'[7]Sheet1'!N1771+'[7]Sheet1'!N1875+'[7]Sheet1'!N1940+'[8]Sheet1'!N64+'[5]Sheet1'!N74+'[9]Sheet1'!N172+'[9]Sheet1'!N273+'[9]Sheet1'!N331+'[9]Sheet1'!N461+'[11]Sheet1'!N155+'[11]Sheet1'!N326+'[4]Sheet1'!N74</f>
        <v>-12601.666666666664</v>
      </c>
      <c r="M42" s="28">
        <f>'[13]Sheet1'!O103+'[13]Sheet1'!O154+'[7]Sheet1'!O274+'[7]Sheet1'!O889+'[7]Sheet1'!O1653+'[7]Sheet1'!O1714+'[7]Sheet1'!O1771+'[7]Sheet1'!O1875+'[7]Sheet1'!O1940+'[8]Sheet1'!O64+'[5]Sheet1'!O74+'[9]Sheet1'!O172+'[9]Sheet1'!O273+'[9]Sheet1'!O331+'[9]Sheet1'!O461+'[11]Sheet1'!O155+'[11]Sheet1'!O326+'[4]Sheet1'!O74</f>
        <v>-11406.666666666664</v>
      </c>
      <c r="N42" s="28">
        <f>'[13]Sheet1'!P103+'[13]Sheet1'!P154+'[7]Sheet1'!P274+'[7]Sheet1'!P889+'[7]Sheet1'!P1653+'[7]Sheet1'!P1714+'[7]Sheet1'!P1771+'[7]Sheet1'!P1875+'[7]Sheet1'!P1940+'[8]Sheet1'!P64+'[5]Sheet1'!P74+'[9]Sheet1'!P172+'[9]Sheet1'!P273+'[9]Sheet1'!P331+'[9]Sheet1'!P461+'[11]Sheet1'!P155+'[11]Sheet1'!P326+'[4]Sheet1'!P74</f>
        <v>-11406.666666666664</v>
      </c>
      <c r="O42" s="28">
        <f>'[13]Sheet1'!Q103+'[13]Sheet1'!Q154+'[7]Sheet1'!Q274+'[7]Sheet1'!Q889+'[7]Sheet1'!Q1653+'[7]Sheet1'!Q1714+'[7]Sheet1'!Q1771+'[7]Sheet1'!Q1875+'[7]Sheet1'!Q1940+'[8]Sheet1'!Q64+'[5]Sheet1'!Q74+'[9]Sheet1'!Q172+'[9]Sheet1'!Q273+'[9]Sheet1'!Q331+'[9]Sheet1'!Q461+'[11]Sheet1'!Q155+'[11]Sheet1'!Q326+'[4]Sheet1'!Q74</f>
        <v>-11196.666666666664</v>
      </c>
      <c r="P42" s="27">
        <f t="shared" si="6"/>
        <v>-137229.99999999994</v>
      </c>
    </row>
    <row r="43" spans="2:16" ht="12.75" hidden="1">
      <c r="B43">
        <v>4004</v>
      </c>
      <c r="D43" s="28">
        <f>'[11]Sheet1'!F327</f>
        <v>-2565</v>
      </c>
      <c r="E43" s="28">
        <f>'[11]Sheet1'!G327</f>
        <v>-2565</v>
      </c>
      <c r="F43" s="28">
        <f>'[11]Sheet1'!H327</f>
        <v>-2565</v>
      </c>
      <c r="G43" s="28">
        <f>'[11]Sheet1'!I327</f>
        <v>-2565</v>
      </c>
      <c r="H43" s="28">
        <f>'[11]Sheet1'!J327</f>
        <v>-2565</v>
      </c>
      <c r="I43" s="28">
        <f>'[11]Sheet1'!K327</f>
        <v>-2565</v>
      </c>
      <c r="J43" s="28">
        <f>'[11]Sheet1'!L327</f>
        <v>-2565</v>
      </c>
      <c r="K43" s="28">
        <f>'[11]Sheet1'!M327</f>
        <v>-2565</v>
      </c>
      <c r="L43" s="28">
        <f>'[11]Sheet1'!N327</f>
        <v>-2565</v>
      </c>
      <c r="M43" s="28">
        <f>'[11]Sheet1'!O327</f>
        <v>-2565</v>
      </c>
      <c r="N43" s="28">
        <f>'[11]Sheet1'!P327</f>
        <v>-2565</v>
      </c>
      <c r="O43" s="28">
        <f>'[11]Sheet1'!Q327</f>
        <v>-2565</v>
      </c>
      <c r="P43" s="27">
        <f t="shared" si="6"/>
        <v>-30780</v>
      </c>
    </row>
    <row r="44" spans="2:16" ht="12.75" hidden="1">
      <c r="B44">
        <v>4008</v>
      </c>
      <c r="D44" s="28">
        <f>'[13]Sheet1'!F47+'[7]Sheet1'!F19+'[5]Sheet1'!F75+'[9]Sheet1'!F45+'[10]Sheet1'!F128+'[11]Sheet1'!F156+'[12]Sheet1'!F98+'[4]Sheet1'!F75</f>
        <v>-44.166666666666664</v>
      </c>
      <c r="E44" s="28">
        <f>'[13]Sheet1'!G47+'[7]Sheet1'!G19+'[5]Sheet1'!G75+'[9]Sheet1'!G45+'[10]Sheet1'!G128+'[11]Sheet1'!G156+'[12]Sheet1'!G98+'[4]Sheet1'!G75</f>
        <v>-44.166666666666664</v>
      </c>
      <c r="F44" s="28">
        <f>'[13]Sheet1'!H47+'[7]Sheet1'!H19+'[5]Sheet1'!H75+'[9]Sheet1'!H45+'[10]Sheet1'!H128+'[11]Sheet1'!H156+'[12]Sheet1'!H98+'[4]Sheet1'!H75</f>
        <v>-224.16666666666666</v>
      </c>
      <c r="G44" s="28">
        <f>'[13]Sheet1'!I47+'[7]Sheet1'!I19+'[5]Sheet1'!I75+'[9]Sheet1'!I45+'[10]Sheet1'!I128+'[11]Sheet1'!I156+'[12]Sheet1'!I98+'[4]Sheet1'!I75</f>
        <v>-44.166666666666664</v>
      </c>
      <c r="H44" s="28">
        <f>'[13]Sheet1'!J47+'[7]Sheet1'!J19+'[5]Sheet1'!J75+'[9]Sheet1'!J45+'[10]Sheet1'!J128+'[11]Sheet1'!J156+'[12]Sheet1'!J98+'[4]Sheet1'!J75</f>
        <v>-44.166666666666664</v>
      </c>
      <c r="I44" s="28">
        <f>'[13]Sheet1'!K47+'[7]Sheet1'!K19+'[5]Sheet1'!K75+'[9]Sheet1'!K45+'[10]Sheet1'!K128+'[11]Sheet1'!K156+'[12]Sheet1'!K98+'[4]Sheet1'!K75</f>
        <v>-584.1666666666666</v>
      </c>
      <c r="J44" s="28">
        <f>'[13]Sheet1'!L47+'[7]Sheet1'!L19+'[5]Sheet1'!L75+'[9]Sheet1'!L45+'[10]Sheet1'!L128+'[11]Sheet1'!L156+'[12]Sheet1'!L98+'[4]Sheet1'!L75</f>
        <v>-226.16666666666666</v>
      </c>
      <c r="K44" s="28">
        <f>'[13]Sheet1'!M47+'[7]Sheet1'!M19+'[5]Sheet1'!M75+'[9]Sheet1'!M45+'[10]Sheet1'!M128+'[11]Sheet1'!M156+'[12]Sheet1'!M98+'[4]Sheet1'!M75</f>
        <v>-44.166666666666664</v>
      </c>
      <c r="L44" s="28">
        <f>'[13]Sheet1'!N47+'[7]Sheet1'!N19+'[5]Sheet1'!N75+'[9]Sheet1'!N45+'[10]Sheet1'!N128+'[11]Sheet1'!N156+'[12]Sheet1'!N98+'[4]Sheet1'!N75</f>
        <v>-44.166666666666664</v>
      </c>
      <c r="M44" s="28">
        <f>'[13]Sheet1'!O47+'[7]Sheet1'!O19+'[5]Sheet1'!O75+'[9]Sheet1'!O45+'[10]Sheet1'!O128+'[11]Sheet1'!O156+'[12]Sheet1'!O98+'[4]Sheet1'!O75</f>
        <v>-44.166666666666664</v>
      </c>
      <c r="N44" s="28">
        <f>'[13]Sheet1'!P47+'[7]Sheet1'!P19+'[5]Sheet1'!P75+'[9]Sheet1'!P45+'[10]Sheet1'!P128+'[11]Sheet1'!P156+'[12]Sheet1'!P98+'[4]Sheet1'!P75</f>
        <v>-44.166666666666664</v>
      </c>
      <c r="O44" s="28">
        <f>'[13]Sheet1'!Q47+'[7]Sheet1'!Q19+'[5]Sheet1'!Q75+'[9]Sheet1'!Q45+'[10]Sheet1'!Q128+'[11]Sheet1'!Q156+'[12]Sheet1'!Q98+'[4]Sheet1'!Q75</f>
        <v>-44.166666666666664</v>
      </c>
      <c r="P44" s="27">
        <f>SUM(D44:O44)</f>
        <v>-1432.0000000000005</v>
      </c>
    </row>
    <row r="45" spans="2:16" ht="12.75" hidden="1">
      <c r="B45">
        <v>4015</v>
      </c>
      <c r="D45" s="28">
        <f>'[9]Sheet1'!F492</f>
        <v>-1000</v>
      </c>
      <c r="E45" s="28">
        <f>'[9]Sheet1'!G492</f>
        <v>-1000</v>
      </c>
      <c r="F45" s="28">
        <f>'[9]Sheet1'!H492</f>
        <v>-1000</v>
      </c>
      <c r="G45" s="28">
        <f>'[9]Sheet1'!I492</f>
        <v>-1000</v>
      </c>
      <c r="H45" s="28">
        <f>'[9]Sheet1'!J492</f>
        <v>-1000</v>
      </c>
      <c r="I45" s="28">
        <f>'[9]Sheet1'!K492</f>
        <v>-1000</v>
      </c>
      <c r="J45" s="28">
        <f>'[9]Sheet1'!L492</f>
        <v>-1000</v>
      </c>
      <c r="K45" s="28">
        <f>'[9]Sheet1'!M492</f>
        <v>-1000</v>
      </c>
      <c r="L45" s="28">
        <f>'[9]Sheet1'!N492</f>
        <v>-1000</v>
      </c>
      <c r="M45" s="28">
        <f>'[9]Sheet1'!O492</f>
        <v>-1000</v>
      </c>
      <c r="N45" s="28">
        <f>'[9]Sheet1'!P492</f>
        <v>-920</v>
      </c>
      <c r="O45" s="28">
        <f>'[9]Sheet1'!Q492</f>
        <v>-1000</v>
      </c>
      <c r="P45" s="27">
        <f t="shared" si="6"/>
        <v>-11920</v>
      </c>
    </row>
    <row r="46" spans="2:16" ht="12.75" hidden="1">
      <c r="B46">
        <v>4030</v>
      </c>
      <c r="D46" s="28">
        <f>'[10]Sheet1'!F740</f>
        <v>0</v>
      </c>
      <c r="E46" s="28">
        <f>'[10]Sheet1'!G740</f>
        <v>0</v>
      </c>
      <c r="F46" s="28">
        <f>'[10]Sheet1'!H740</f>
        <v>0</v>
      </c>
      <c r="G46" s="28">
        <f>'[10]Sheet1'!I740</f>
        <v>0</v>
      </c>
      <c r="H46" s="28">
        <f>'[10]Sheet1'!J740</f>
        <v>0</v>
      </c>
      <c r="I46" s="28">
        <f>'[10]Sheet1'!K740</f>
        <v>0</v>
      </c>
      <c r="J46" s="28">
        <f>'[10]Sheet1'!L740</f>
        <v>-65</v>
      </c>
      <c r="K46" s="28">
        <f>'[10]Sheet1'!M740</f>
        <v>0</v>
      </c>
      <c r="L46" s="28">
        <f>'[10]Sheet1'!N740</f>
        <v>0</v>
      </c>
      <c r="M46" s="28">
        <f>'[10]Sheet1'!O740</f>
        <v>0</v>
      </c>
      <c r="N46" s="28">
        <f>'[10]Sheet1'!P740</f>
        <v>0</v>
      </c>
      <c r="O46" s="28">
        <f>'[10]Sheet1'!Q740</f>
        <v>0</v>
      </c>
      <c r="P46" s="27">
        <f t="shared" si="6"/>
        <v>-65</v>
      </c>
    </row>
    <row r="47" spans="2:16" ht="12.75" hidden="1">
      <c r="B47">
        <v>4033</v>
      </c>
      <c r="D47" s="28">
        <f>'[13]Sheet1'!F104+'[7]Sheet1'!F1654+'[7]Sheet1'!F1715+'[7]Sheet1'!F1772+'[7]Sheet1'!F1827+'[7]Sheet1'!F1876+'[7]Sheet1'!F1941+'[11]Sheet1'!F328</f>
        <v>-6476.666666666666</v>
      </c>
      <c r="E47" s="28">
        <f>'[13]Sheet1'!G104+'[7]Sheet1'!G1654+'[7]Sheet1'!G1715+'[7]Sheet1'!G1772+'[7]Sheet1'!G1827+'[7]Sheet1'!G1876+'[7]Sheet1'!G1941+'[11]Sheet1'!G328</f>
        <v>-6476.666666666666</v>
      </c>
      <c r="F47" s="28">
        <f>'[13]Sheet1'!H104+'[7]Sheet1'!H1654+'[7]Sheet1'!H1715+'[7]Sheet1'!H1772+'[7]Sheet1'!H1827+'[7]Sheet1'!H1876+'[7]Sheet1'!H1941+'[11]Sheet1'!H328</f>
        <v>-6476.666666666666</v>
      </c>
      <c r="G47" s="28">
        <f>'[13]Sheet1'!I104+'[7]Sheet1'!I1654+'[7]Sheet1'!I1715+'[7]Sheet1'!I1772+'[7]Sheet1'!I1827+'[7]Sheet1'!I1876+'[7]Sheet1'!I1941+'[11]Sheet1'!I328</f>
        <v>-6476.666666666666</v>
      </c>
      <c r="H47" s="28">
        <f>'[13]Sheet1'!J104+'[7]Sheet1'!J1654+'[7]Sheet1'!J1715+'[7]Sheet1'!J1772+'[7]Sheet1'!J1827+'[7]Sheet1'!J1876+'[7]Sheet1'!J1941+'[11]Sheet1'!J328</f>
        <v>-6476.666666666666</v>
      </c>
      <c r="I47" s="28">
        <f>'[13]Sheet1'!K104+'[7]Sheet1'!K1654+'[7]Sheet1'!K1715+'[7]Sheet1'!K1772+'[7]Sheet1'!K1827+'[7]Sheet1'!K1876+'[7]Sheet1'!K1941+'[11]Sheet1'!K328</f>
        <v>-6476.666666666666</v>
      </c>
      <c r="J47" s="28">
        <f>'[13]Sheet1'!L104+'[7]Sheet1'!L1654+'[7]Sheet1'!L1715+'[7]Sheet1'!L1772+'[7]Sheet1'!L1827+'[7]Sheet1'!L1876+'[7]Sheet1'!L1941+'[11]Sheet1'!L328</f>
        <v>-6476.666666666666</v>
      </c>
      <c r="K47" s="28">
        <f>'[13]Sheet1'!M104+'[7]Sheet1'!M1654+'[7]Sheet1'!M1715+'[7]Sheet1'!M1772+'[7]Sheet1'!M1827+'[7]Sheet1'!M1876+'[7]Sheet1'!M1941+'[11]Sheet1'!M328</f>
        <v>-6476.666666666666</v>
      </c>
      <c r="L47" s="28">
        <f>'[13]Sheet1'!N104+'[7]Sheet1'!N1654+'[7]Sheet1'!N1715+'[7]Sheet1'!N1772+'[7]Sheet1'!N1827+'[7]Sheet1'!N1876+'[7]Sheet1'!N1941+'[11]Sheet1'!N328</f>
        <v>-6476.666666666666</v>
      </c>
      <c r="M47" s="28">
        <f>'[13]Sheet1'!O104+'[7]Sheet1'!O1654+'[7]Sheet1'!O1715+'[7]Sheet1'!O1772+'[7]Sheet1'!O1827+'[7]Sheet1'!O1876+'[7]Sheet1'!O1941+'[11]Sheet1'!O328</f>
        <v>-6476.666666666666</v>
      </c>
      <c r="N47" s="28">
        <f>'[13]Sheet1'!P104+'[7]Sheet1'!P1654+'[7]Sheet1'!P1715+'[7]Sheet1'!P1772+'[7]Sheet1'!P1827+'[7]Sheet1'!P1876+'[7]Sheet1'!P1941+'[11]Sheet1'!P328</f>
        <v>-6476.666666666666</v>
      </c>
      <c r="O47" s="28">
        <f>'[13]Sheet1'!Q104+'[7]Sheet1'!Q1654+'[7]Sheet1'!Q1715+'[7]Sheet1'!Q1772+'[7]Sheet1'!Q1827+'[7]Sheet1'!Q1876+'[7]Sheet1'!Q1941+'[11]Sheet1'!Q328</f>
        <v>-6476.666666666666</v>
      </c>
      <c r="P47" s="27">
        <f t="shared" si="6"/>
        <v>-77719.99999999999</v>
      </c>
    </row>
    <row r="48" spans="2:16" ht="12.75" hidden="1">
      <c r="B48">
        <v>4035</v>
      </c>
      <c r="D48" s="28">
        <f>'[13]Sheet1'!F105</f>
        <v>-232614.16666666666</v>
      </c>
      <c r="E48" s="28">
        <f>'[13]Sheet1'!G105</f>
        <v>-232614.16666666666</v>
      </c>
      <c r="F48" s="28">
        <f>'[13]Sheet1'!H105</f>
        <v>-232614.16666666666</v>
      </c>
      <c r="G48" s="28">
        <f>'[13]Sheet1'!I105</f>
        <v>-232614.16666666666</v>
      </c>
      <c r="H48" s="28">
        <f>'[13]Sheet1'!J105</f>
        <v>-232614.16666666666</v>
      </c>
      <c r="I48" s="28">
        <f>'[13]Sheet1'!K105</f>
        <v>-232614.16666666666</v>
      </c>
      <c r="J48" s="28">
        <f>'[13]Sheet1'!L105</f>
        <v>-232614.16666666666</v>
      </c>
      <c r="K48" s="28">
        <f>'[13]Sheet1'!M105</f>
        <v>-232614.16666666666</v>
      </c>
      <c r="L48" s="28">
        <f>'[13]Sheet1'!N105</f>
        <v>-232614.16666666666</v>
      </c>
      <c r="M48" s="28">
        <f>'[13]Sheet1'!O105</f>
        <v>-232614.16666666666</v>
      </c>
      <c r="N48" s="28">
        <f>'[13]Sheet1'!P105</f>
        <v>-232614.16666666666</v>
      </c>
      <c r="O48" s="28">
        <f>'[13]Sheet1'!Q105</f>
        <v>-232614.16666666666</v>
      </c>
      <c r="P48" s="27">
        <f t="shared" si="6"/>
        <v>-2791370</v>
      </c>
    </row>
    <row r="49" spans="2:16" ht="12.75" hidden="1">
      <c r="B49">
        <v>4036</v>
      </c>
      <c r="D49" s="28">
        <f>'[8]Sheet1'!F186+'[8]Sheet1'!F207+'[8]Sheet1'!F240+'[8]Sheet1'!F269+'[8]Sheet1'!F298+'[8]Sheet1'!F331</f>
        <v>0</v>
      </c>
      <c r="E49" s="28">
        <f>'[8]Sheet1'!G186+'[8]Sheet1'!G207+'[8]Sheet1'!G240+'[8]Sheet1'!G269+'[8]Sheet1'!G298+'[8]Sheet1'!G331</f>
        <v>0</v>
      </c>
      <c r="F49" s="28">
        <f>'[8]Sheet1'!H186+'[8]Sheet1'!H207+'[8]Sheet1'!H240+'[8]Sheet1'!H269+'[8]Sheet1'!H298+'[8]Sheet1'!H331</f>
        <v>0</v>
      </c>
      <c r="G49" s="28">
        <f>'[8]Sheet1'!I186+'[8]Sheet1'!I207+'[8]Sheet1'!I240+'[8]Sheet1'!I269+'[8]Sheet1'!I298+'[8]Sheet1'!I331</f>
        <v>0</v>
      </c>
      <c r="H49" s="28">
        <f>'[8]Sheet1'!J186+'[8]Sheet1'!J207+'[8]Sheet1'!J240+'[8]Sheet1'!J269+'[8]Sheet1'!J298+'[8]Sheet1'!J331</f>
        <v>0</v>
      </c>
      <c r="I49" s="28">
        <f>'[8]Sheet1'!K186+'[8]Sheet1'!K207+'[8]Sheet1'!K240+'[8]Sheet1'!K269+'[8]Sheet1'!K298+'[8]Sheet1'!K331</f>
        <v>0</v>
      </c>
      <c r="J49" s="28">
        <f>'[8]Sheet1'!L186+'[8]Sheet1'!L207+'[8]Sheet1'!L240+'[8]Sheet1'!L269+'[8]Sheet1'!L298+'[8]Sheet1'!L331</f>
        <v>0</v>
      </c>
      <c r="K49" s="28">
        <f>'[8]Sheet1'!M186+'[8]Sheet1'!M207+'[8]Sheet1'!M240+'[8]Sheet1'!M269+'[8]Sheet1'!M298+'[8]Sheet1'!M331</f>
        <v>0</v>
      </c>
      <c r="L49" s="28">
        <f>'[8]Sheet1'!N186+'[8]Sheet1'!N207+'[8]Sheet1'!N240+'[8]Sheet1'!N269+'[8]Sheet1'!N298+'[8]Sheet1'!N331</f>
        <v>0</v>
      </c>
      <c r="M49" s="28">
        <f>'[8]Sheet1'!O186+'[8]Sheet1'!O207+'[8]Sheet1'!O240+'[8]Sheet1'!O269+'[8]Sheet1'!O298+'[8]Sheet1'!O331</f>
        <v>0</v>
      </c>
      <c r="N49" s="28">
        <f>'[8]Sheet1'!P186+'[8]Sheet1'!P207+'[8]Sheet1'!P240+'[8]Sheet1'!P269+'[8]Sheet1'!P298+'[8]Sheet1'!P331</f>
        <v>0</v>
      </c>
      <c r="O49" s="28">
        <f>'[8]Sheet1'!Q186+'[8]Sheet1'!Q207+'[8]Sheet1'!Q240+'[8]Sheet1'!Q269+'[8]Sheet1'!Q298+'[8]Sheet1'!Q331</f>
        <v>-35350</v>
      </c>
      <c r="P49" s="27">
        <f t="shared" si="6"/>
        <v>-35350</v>
      </c>
    </row>
    <row r="50" spans="2:16" ht="12.75" hidden="1">
      <c r="B50">
        <v>4037</v>
      </c>
      <c r="D50" s="28">
        <f>'[7]Sheet1'!F609</f>
        <v>0</v>
      </c>
      <c r="E50" s="28">
        <f>'[7]Sheet1'!G609</f>
        <v>0</v>
      </c>
      <c r="F50" s="28">
        <f>'[7]Sheet1'!H609</f>
        <v>0</v>
      </c>
      <c r="G50" s="28">
        <f>'[7]Sheet1'!I609</f>
        <v>0</v>
      </c>
      <c r="H50" s="28">
        <f>'[7]Sheet1'!J609</f>
        <v>0</v>
      </c>
      <c r="I50" s="28">
        <f>'[7]Sheet1'!K609</f>
        <v>0</v>
      </c>
      <c r="J50" s="28">
        <f>'[7]Sheet1'!L609</f>
        <v>0</v>
      </c>
      <c r="K50" s="28">
        <f>'[7]Sheet1'!M609</f>
        <v>0</v>
      </c>
      <c r="L50" s="28">
        <f>'[7]Sheet1'!N609</f>
        <v>0</v>
      </c>
      <c r="M50" s="28">
        <f>'[7]Sheet1'!O609</f>
        <v>0</v>
      </c>
      <c r="N50" s="28">
        <f>'[7]Sheet1'!P609</f>
        <v>0</v>
      </c>
      <c r="O50" s="28">
        <f>'[7]Sheet1'!Q609</f>
        <v>-1440</v>
      </c>
      <c r="P50" s="27">
        <f t="shared" si="6"/>
        <v>-1440</v>
      </c>
    </row>
    <row r="51" spans="2:16" ht="12.75" hidden="1">
      <c r="B51">
        <v>4043</v>
      </c>
      <c r="D51" s="28">
        <f>'[8]Sheet1'!F585</f>
        <v>0</v>
      </c>
      <c r="E51" s="28">
        <f>'[8]Sheet1'!G585</f>
        <v>0</v>
      </c>
      <c r="F51" s="28">
        <f>'[8]Sheet1'!H585</f>
        <v>0</v>
      </c>
      <c r="G51" s="28">
        <f>'[8]Sheet1'!I585</f>
        <v>0</v>
      </c>
      <c r="H51" s="28">
        <f>'[8]Sheet1'!J585</f>
        <v>0</v>
      </c>
      <c r="I51" s="28">
        <f>'[8]Sheet1'!K585</f>
        <v>0</v>
      </c>
      <c r="J51" s="28">
        <f>'[8]Sheet1'!L585</f>
        <v>0</v>
      </c>
      <c r="K51" s="28">
        <f>'[8]Sheet1'!M585</f>
        <v>0</v>
      </c>
      <c r="L51" s="28">
        <f>'[8]Sheet1'!N585</f>
        <v>0</v>
      </c>
      <c r="M51" s="28">
        <f>'[8]Sheet1'!O585</f>
        <v>0</v>
      </c>
      <c r="N51" s="28">
        <f>'[8]Sheet1'!P585</f>
        <v>0</v>
      </c>
      <c r="O51" s="28">
        <f>'[8]Sheet1'!Q585</f>
        <v>-723480</v>
      </c>
      <c r="P51" s="27">
        <f t="shared" si="6"/>
        <v>-723480</v>
      </c>
    </row>
    <row r="52" spans="2:16" ht="12.75" hidden="1">
      <c r="B52">
        <v>4047</v>
      </c>
      <c r="D52" s="28">
        <f>'[11]Sheet1'!F689</f>
        <v>0</v>
      </c>
      <c r="E52" s="28">
        <f>'[11]Sheet1'!G689</f>
        <v>0</v>
      </c>
      <c r="F52" s="28">
        <f>'[11]Sheet1'!H689</f>
        <v>0</v>
      </c>
      <c r="G52" s="28">
        <f>'[11]Sheet1'!I689</f>
        <v>0</v>
      </c>
      <c r="H52" s="28">
        <f>'[11]Sheet1'!J689</f>
        <v>0</v>
      </c>
      <c r="I52" s="28">
        <f>'[11]Sheet1'!K689</f>
        <v>0</v>
      </c>
      <c r="J52" s="28">
        <f>'[11]Sheet1'!L689</f>
        <v>0</v>
      </c>
      <c r="K52" s="28">
        <f>'[11]Sheet1'!M689</f>
        <v>0</v>
      </c>
      <c r="L52" s="28">
        <f>'[11]Sheet1'!N689</f>
        <v>0</v>
      </c>
      <c r="M52" s="28">
        <f>'[11]Sheet1'!O689</f>
        <v>0</v>
      </c>
      <c r="N52" s="28">
        <f>'[11]Sheet1'!P689</f>
        <v>0</v>
      </c>
      <c r="O52" s="28">
        <f>'[11]Sheet1'!Q689</f>
        <v>-2000000</v>
      </c>
      <c r="P52" s="27">
        <f t="shared" si="6"/>
        <v>-2000000</v>
      </c>
    </row>
    <row r="53" spans="2:16" ht="12.75" hidden="1">
      <c r="B53">
        <v>4048</v>
      </c>
      <c r="D53" s="28">
        <f>'[4]Sheet1'!F169</f>
        <v>0</v>
      </c>
      <c r="E53" s="28">
        <f>'[4]Sheet1'!G169</f>
        <v>0</v>
      </c>
      <c r="F53" s="28">
        <f>'[4]Sheet1'!H169</f>
        <v>0</v>
      </c>
      <c r="G53" s="28">
        <f>'[4]Sheet1'!I169</f>
        <v>0</v>
      </c>
      <c r="H53" s="28">
        <f>'[4]Sheet1'!J169</f>
        <v>0</v>
      </c>
      <c r="I53" s="28">
        <f>'[4]Sheet1'!K169</f>
        <v>-627480</v>
      </c>
      <c r="J53" s="28">
        <f>'[4]Sheet1'!L169</f>
        <v>0</v>
      </c>
      <c r="K53" s="28">
        <f>'[4]Sheet1'!M169</f>
        <v>0</v>
      </c>
      <c r="L53" s="28">
        <f>'[4]Sheet1'!N169</f>
        <v>0</v>
      </c>
      <c r="M53" s="28">
        <f>'[4]Sheet1'!O169</f>
        <v>0</v>
      </c>
      <c r="N53" s="28">
        <f>'[4]Sheet1'!P169</f>
        <v>0</v>
      </c>
      <c r="O53" s="28">
        <f>'[4]Sheet1'!Q169</f>
        <v>-627480</v>
      </c>
      <c r="P53" s="27">
        <f t="shared" si="6"/>
        <v>-1254960</v>
      </c>
    </row>
    <row r="54" spans="2:16" ht="12.75" hidden="1">
      <c r="B54">
        <v>4053</v>
      </c>
      <c r="D54" s="28">
        <f>'[4]Sheet1'!F76</f>
        <v>-122848</v>
      </c>
      <c r="E54" s="28">
        <f>'[4]Sheet1'!G76</f>
        <v>0</v>
      </c>
      <c r="F54" s="28">
        <f>'[4]Sheet1'!H76</f>
        <v>0</v>
      </c>
      <c r="G54" s="28">
        <f>'[4]Sheet1'!I76</f>
        <v>0</v>
      </c>
      <c r="H54" s="28">
        <f>'[4]Sheet1'!J76</f>
        <v>0</v>
      </c>
      <c r="I54" s="28">
        <f>'[4]Sheet1'!K76</f>
        <v>0</v>
      </c>
      <c r="J54" s="28">
        <f>'[4]Sheet1'!L76</f>
        <v>0</v>
      </c>
      <c r="K54" s="28">
        <f>'[4]Sheet1'!M76</f>
        <v>0</v>
      </c>
      <c r="L54" s="28">
        <f>'[4]Sheet1'!N76</f>
        <v>0</v>
      </c>
      <c r="M54" s="28">
        <f>'[4]Sheet1'!O76</f>
        <v>0</v>
      </c>
      <c r="N54" s="28">
        <f>'[4]Sheet1'!P76</f>
        <v>0</v>
      </c>
      <c r="O54" s="28">
        <f>'[4]Sheet1'!Q76</f>
        <v>0</v>
      </c>
      <c r="P54" s="27">
        <f t="shared" si="6"/>
        <v>-122848</v>
      </c>
    </row>
    <row r="55" spans="2:16" ht="12.75" hidden="1">
      <c r="B55">
        <v>4059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 s="27">
        <f t="shared" si="6"/>
        <v>0</v>
      </c>
    </row>
    <row r="56" spans="2:16" ht="12.75" hidden="1">
      <c r="B56">
        <v>4167</v>
      </c>
      <c r="D56" s="28">
        <f>'[7]Sheet1'!F1434+'[7]Sheet1'!F1472+'[7]Sheet1'!F1510</f>
        <v>-18700</v>
      </c>
      <c r="E56" s="28">
        <f>'[7]Sheet1'!G1434+'[7]Sheet1'!G1472+'[7]Sheet1'!G1510</f>
        <v>-18700</v>
      </c>
      <c r="F56" s="28">
        <f>'[7]Sheet1'!H1434+'[7]Sheet1'!H1472+'[7]Sheet1'!H1510</f>
        <v>-18700</v>
      </c>
      <c r="G56" s="28">
        <f>'[7]Sheet1'!I1434+'[7]Sheet1'!I1472+'[7]Sheet1'!I1510</f>
        <v>-18700</v>
      </c>
      <c r="H56" s="28">
        <f>'[7]Sheet1'!J1434+'[7]Sheet1'!J1472+'[7]Sheet1'!J1510</f>
        <v>-18700</v>
      </c>
      <c r="I56" s="28">
        <f>'[7]Sheet1'!K1434+'[7]Sheet1'!K1472+'[7]Sheet1'!K1510</f>
        <v>-18700</v>
      </c>
      <c r="J56" s="28">
        <f>'[7]Sheet1'!L1434+'[7]Sheet1'!L1472+'[7]Sheet1'!L1510</f>
        <v>-18700</v>
      </c>
      <c r="K56" s="28">
        <f>'[7]Sheet1'!M1434+'[7]Sheet1'!M1472+'[7]Sheet1'!M1510</f>
        <v>-18700</v>
      </c>
      <c r="L56" s="28">
        <f>'[7]Sheet1'!N1434+'[7]Sheet1'!N1472+'[7]Sheet1'!N1510</f>
        <v>-18700</v>
      </c>
      <c r="M56" s="28">
        <f>'[7]Sheet1'!O1434+'[7]Sheet1'!O1472+'[7]Sheet1'!O1510</f>
        <v>-18700</v>
      </c>
      <c r="N56" s="28">
        <f>'[7]Sheet1'!P1434+'[7]Sheet1'!P1472+'[7]Sheet1'!P1510</f>
        <v>-18700</v>
      </c>
      <c r="O56" s="28">
        <f>'[7]Sheet1'!Q1434+'[7]Sheet1'!Q1472+'[7]Sheet1'!Q1510</f>
        <v>-18720</v>
      </c>
      <c r="P56" s="27">
        <f t="shared" si="6"/>
        <v>-224420</v>
      </c>
    </row>
    <row r="57" spans="2:16" ht="12.75" hidden="1">
      <c r="B57">
        <v>4168</v>
      </c>
      <c r="D57" s="28">
        <f>'[7]Sheet1'!F1435</f>
        <v>-400</v>
      </c>
      <c r="E57" s="28">
        <f>'[7]Sheet1'!G1435</f>
        <v>-400</v>
      </c>
      <c r="F57" s="28">
        <f>'[7]Sheet1'!H1435</f>
        <v>-400</v>
      </c>
      <c r="G57" s="28">
        <f>'[7]Sheet1'!I1435</f>
        <v>-400</v>
      </c>
      <c r="H57" s="28">
        <f>'[7]Sheet1'!J1435</f>
        <v>-400</v>
      </c>
      <c r="I57" s="28">
        <f>'[7]Sheet1'!K1435</f>
        <v>-400</v>
      </c>
      <c r="J57" s="28">
        <f>'[7]Sheet1'!L1435</f>
        <v>-400</v>
      </c>
      <c r="K57" s="28">
        <f>'[7]Sheet1'!M1435</f>
        <v>-400</v>
      </c>
      <c r="L57" s="28">
        <f>'[7]Sheet1'!N1435</f>
        <v>-400</v>
      </c>
      <c r="M57" s="28">
        <f>'[7]Sheet1'!O1435</f>
        <v>-400</v>
      </c>
      <c r="N57" s="28">
        <f>'[7]Sheet1'!P1435</f>
        <v>-400</v>
      </c>
      <c r="O57" s="28">
        <f>'[7]Sheet1'!Q1435</f>
        <v>-380</v>
      </c>
      <c r="P57" s="27">
        <f t="shared" si="6"/>
        <v>-4780</v>
      </c>
    </row>
    <row r="58" spans="2:16" ht="12.75" hidden="1">
      <c r="B58">
        <v>4197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 s="27">
        <f t="shared" si="6"/>
        <v>0</v>
      </c>
    </row>
    <row r="59" spans="2:16" ht="12.75" hidden="1">
      <c r="B59">
        <v>4200</v>
      </c>
      <c r="D59" s="28">
        <f>'[7]Sheet1'!F565</f>
        <v>-227293.33333333334</v>
      </c>
      <c r="E59" s="28">
        <f>'[7]Sheet1'!G565</f>
        <v>-227293.33333333334</v>
      </c>
      <c r="F59" s="28">
        <f>'[7]Sheet1'!H565</f>
        <v>-227293.33333333334</v>
      </c>
      <c r="G59" s="28">
        <f>'[7]Sheet1'!I565</f>
        <v>-227293.33333333334</v>
      </c>
      <c r="H59" s="28">
        <f>'[7]Sheet1'!J565</f>
        <v>-227293.33333333334</v>
      </c>
      <c r="I59" s="28">
        <f>'[7]Sheet1'!K565</f>
        <v>-227293.33333333334</v>
      </c>
      <c r="J59" s="28">
        <f>'[7]Sheet1'!L565</f>
        <v>-227293.33333333334</v>
      </c>
      <c r="K59" s="28">
        <f>'[7]Sheet1'!M565</f>
        <v>-227293.33333333334</v>
      </c>
      <c r="L59" s="28">
        <f>'[7]Sheet1'!N565</f>
        <v>-227293.33333333334</v>
      </c>
      <c r="M59" s="28">
        <f>'[7]Sheet1'!O565</f>
        <v>-227293.33333333334</v>
      </c>
      <c r="N59" s="28">
        <f>'[7]Sheet1'!P565</f>
        <v>-227293.33333333334</v>
      </c>
      <c r="O59" s="28">
        <f>'[7]Sheet1'!Q565</f>
        <v>-227293.33333333334</v>
      </c>
      <c r="P59" s="27">
        <f t="shared" si="6"/>
        <v>-2727520</v>
      </c>
    </row>
    <row r="60" spans="2:16" ht="12.75" hidden="1">
      <c r="B60">
        <v>4233</v>
      </c>
      <c r="D60" s="28">
        <f>'[9]Sheet1'!F174</f>
        <v>-400</v>
      </c>
      <c r="E60" s="28">
        <f>'[9]Sheet1'!G174</f>
        <v>-390</v>
      </c>
      <c r="F60" s="28">
        <f>'[9]Sheet1'!H174</f>
        <v>-390</v>
      </c>
      <c r="G60" s="28">
        <f>'[9]Sheet1'!I174</f>
        <v>-390</v>
      </c>
      <c r="H60" s="28">
        <f>'[9]Sheet1'!J174</f>
        <v>-455</v>
      </c>
      <c r="I60" s="28">
        <f>'[9]Sheet1'!K174</f>
        <v>-390</v>
      </c>
      <c r="J60" s="28">
        <f>'[9]Sheet1'!L174</f>
        <v>-390</v>
      </c>
      <c r="K60" s="28">
        <f>'[9]Sheet1'!M174</f>
        <v>-390</v>
      </c>
      <c r="L60" s="28">
        <f>'[9]Sheet1'!N174</f>
        <v>-415</v>
      </c>
      <c r="M60" s="28">
        <f>'[9]Sheet1'!O174</f>
        <v>-390</v>
      </c>
      <c r="N60" s="28">
        <f>'[9]Sheet1'!P174</f>
        <v>-390</v>
      </c>
      <c r="O60" s="28">
        <f>'[9]Sheet1'!Q174</f>
        <v>-390</v>
      </c>
      <c r="P60" s="27">
        <f t="shared" si="6"/>
        <v>-4780</v>
      </c>
    </row>
    <row r="61" spans="2:18" ht="12.75" hidden="1">
      <c r="B61">
        <v>4234</v>
      </c>
      <c r="D61" s="28">
        <f>'[9]Sheet1'!F282</f>
        <v>-2695</v>
      </c>
      <c r="E61" s="28">
        <f>'[9]Sheet1'!G282</f>
        <v>-2695</v>
      </c>
      <c r="F61" s="28">
        <f>'[9]Sheet1'!H282</f>
        <v>-2695</v>
      </c>
      <c r="G61" s="28">
        <f>'[9]Sheet1'!I282</f>
        <v>-2695</v>
      </c>
      <c r="H61" s="28">
        <f>'[9]Sheet1'!J282</f>
        <v>-2695</v>
      </c>
      <c r="I61" s="28">
        <f>'[9]Sheet1'!K282</f>
        <v>-2695</v>
      </c>
      <c r="J61" s="28">
        <f>'[9]Sheet1'!L282</f>
        <v>-2695</v>
      </c>
      <c r="K61" s="28">
        <f>'[9]Sheet1'!M282</f>
        <v>-2695</v>
      </c>
      <c r="L61" s="28">
        <f>'[9]Sheet1'!N282</f>
        <v>-2695</v>
      </c>
      <c r="M61" s="28">
        <f>'[9]Sheet1'!O282</f>
        <v>-2695</v>
      </c>
      <c r="N61" s="28">
        <f>'[9]Sheet1'!P282</f>
        <v>-2695</v>
      </c>
      <c r="O61" s="28">
        <f>'[9]Sheet1'!Q282</f>
        <v>-2695</v>
      </c>
      <c r="P61" s="27">
        <f t="shared" si="6"/>
        <v>-32340</v>
      </c>
      <c r="R61" s="28" t="s">
        <v>78</v>
      </c>
    </row>
    <row r="62" spans="2:16" ht="12.75" hidden="1">
      <c r="B62">
        <v>4329</v>
      </c>
      <c r="D62" s="28">
        <f>'[7]Sheet1'!F1877</f>
        <v>-37.5</v>
      </c>
      <c r="E62" s="28">
        <f>'[7]Sheet1'!G1877</f>
        <v>-37.5</v>
      </c>
      <c r="F62" s="28">
        <f>'[7]Sheet1'!H1877</f>
        <v>-37.5</v>
      </c>
      <c r="G62" s="28">
        <f>'[7]Sheet1'!I1877</f>
        <v>-37.5</v>
      </c>
      <c r="H62" s="28">
        <f>'[7]Sheet1'!J1877</f>
        <v>-37.5</v>
      </c>
      <c r="I62" s="28">
        <f>'[7]Sheet1'!K1877</f>
        <v>-37.5</v>
      </c>
      <c r="J62" s="28">
        <f>'[7]Sheet1'!L1877</f>
        <v>-37.5</v>
      </c>
      <c r="K62" s="28">
        <f>'[7]Sheet1'!M1877</f>
        <v>-37.5</v>
      </c>
      <c r="L62" s="28">
        <f>'[7]Sheet1'!N1877</f>
        <v>-37.5</v>
      </c>
      <c r="M62" s="28">
        <f>'[7]Sheet1'!O1877</f>
        <v>-37.5</v>
      </c>
      <c r="N62" s="28">
        <f>'[7]Sheet1'!P1877</f>
        <v>-37.5</v>
      </c>
      <c r="O62" s="28">
        <f>'[7]Sheet1'!Q1877</f>
        <v>-37.5</v>
      </c>
      <c r="P62" s="27">
        <f t="shared" si="6"/>
        <v>-450</v>
      </c>
    </row>
    <row r="63" spans="2:16" ht="12.75" hidden="1">
      <c r="B63">
        <v>4360</v>
      </c>
      <c r="D63" s="28">
        <f>'[7]Sheet1'!F1437+'[7]Sheet1'!F1511</f>
        <v>-33054.333333333336</v>
      </c>
      <c r="E63" s="28">
        <f>'[7]Sheet1'!G1437+'[7]Sheet1'!G1511</f>
        <v>-33054.333333333336</v>
      </c>
      <c r="F63" s="28">
        <f>'[7]Sheet1'!H1437+'[7]Sheet1'!H1511</f>
        <v>-33054.333333333336</v>
      </c>
      <c r="G63" s="28">
        <f>'[7]Sheet1'!I1437+'[7]Sheet1'!I1511</f>
        <v>-33054.333333333336</v>
      </c>
      <c r="H63" s="28">
        <f>'[7]Sheet1'!J1437+'[7]Sheet1'!J1511</f>
        <v>-33054.333333333336</v>
      </c>
      <c r="I63" s="28">
        <f>'[7]Sheet1'!K1437+'[7]Sheet1'!K1511</f>
        <v>-33054.333333333336</v>
      </c>
      <c r="J63" s="28">
        <f>'[7]Sheet1'!L1437+'[7]Sheet1'!L1511</f>
        <v>-33054.333333333336</v>
      </c>
      <c r="K63" s="28">
        <f>'[7]Sheet1'!M1437+'[7]Sheet1'!M1511</f>
        <v>-33054.333333333336</v>
      </c>
      <c r="L63" s="28">
        <f>'[7]Sheet1'!N1437+'[7]Sheet1'!N1511</f>
        <v>-33054.333333333336</v>
      </c>
      <c r="M63" s="28">
        <f>'[7]Sheet1'!O1437+'[7]Sheet1'!O1511</f>
        <v>-33054.333333333336</v>
      </c>
      <c r="N63" s="28">
        <f>'[7]Sheet1'!P1437+'[7]Sheet1'!P1511</f>
        <v>-33054.333333333336</v>
      </c>
      <c r="O63" s="28">
        <f>'[7]Sheet1'!Q1437+'[7]Sheet1'!Q1511</f>
        <v>-33052.333333333336</v>
      </c>
      <c r="P63" s="27">
        <f t="shared" si="6"/>
        <v>-396649.99999999994</v>
      </c>
    </row>
    <row r="64" spans="2:16" ht="12.75" hidden="1">
      <c r="B64">
        <v>4420</v>
      </c>
      <c r="D64" s="28">
        <f>'[9]Sheet1'!F176</f>
        <v>-24935</v>
      </c>
      <c r="E64" s="28">
        <f>'[9]Sheet1'!G176</f>
        <v>-28475</v>
      </c>
      <c r="F64" s="28">
        <f>'[9]Sheet1'!H176</f>
        <v>-38905</v>
      </c>
      <c r="G64" s="28">
        <f>'[9]Sheet1'!I176</f>
        <v>-21475</v>
      </c>
      <c r="H64" s="28">
        <f>'[9]Sheet1'!J176</f>
        <v>-24810</v>
      </c>
      <c r="I64" s="28">
        <f>'[9]Sheet1'!K176</f>
        <v>-19295</v>
      </c>
      <c r="J64" s="28">
        <f>'[9]Sheet1'!L176</f>
        <v>-36705</v>
      </c>
      <c r="K64" s="28">
        <f>'[9]Sheet1'!M176</f>
        <v>-17255</v>
      </c>
      <c r="L64" s="28">
        <f>'[9]Sheet1'!N176</f>
        <v>-33870</v>
      </c>
      <c r="M64" s="28">
        <f>'[9]Sheet1'!O176</f>
        <v>-21570</v>
      </c>
      <c r="N64" s="28">
        <f>'[9]Sheet1'!P176</f>
        <v>-19250</v>
      </c>
      <c r="O64" s="28">
        <f>'[9]Sheet1'!Q176</f>
        <v>-28425</v>
      </c>
      <c r="P64" s="27">
        <f t="shared" si="6"/>
        <v>-314970</v>
      </c>
    </row>
    <row r="65" spans="2:16" ht="12.75" hidden="1">
      <c r="B65">
        <v>4421</v>
      </c>
      <c r="D65" s="28">
        <f>'[10]Sheet1'!F451</f>
        <v>-798</v>
      </c>
      <c r="E65" s="28">
        <f>'[10]Sheet1'!G451</f>
        <v>-798</v>
      </c>
      <c r="F65" s="28">
        <f>'[10]Sheet1'!H451</f>
        <v>-798</v>
      </c>
      <c r="G65" s="28">
        <f>'[10]Sheet1'!I451</f>
        <v>-798</v>
      </c>
      <c r="H65" s="28">
        <f>'[10]Sheet1'!J451</f>
        <v>-798</v>
      </c>
      <c r="I65" s="28">
        <f>'[10]Sheet1'!K451</f>
        <v>-798</v>
      </c>
      <c r="J65" s="28">
        <f>'[10]Sheet1'!L451</f>
        <v>-798</v>
      </c>
      <c r="K65" s="28">
        <f>'[10]Sheet1'!M451</f>
        <v>-798</v>
      </c>
      <c r="L65" s="28">
        <f>'[10]Sheet1'!N451</f>
        <v>-798</v>
      </c>
      <c r="M65" s="28">
        <f>'[10]Sheet1'!O451</f>
        <v>-798</v>
      </c>
      <c r="N65" s="28">
        <f>'[10]Sheet1'!P451</f>
        <v>-798</v>
      </c>
      <c r="O65" s="28">
        <f>'[10]Sheet1'!Q451</f>
        <v>-798</v>
      </c>
      <c r="P65" s="27">
        <f t="shared" si="6"/>
        <v>-9576</v>
      </c>
    </row>
    <row r="66" spans="2:16" ht="12.75" hidden="1">
      <c r="B66">
        <v>4423</v>
      </c>
      <c r="D66" s="28">
        <f>'[11]Sheet1'!F701</f>
        <v>0</v>
      </c>
      <c r="E66" s="28">
        <f>'[11]Sheet1'!G701</f>
        <v>0</v>
      </c>
      <c r="F66" s="28">
        <f>'[11]Sheet1'!H701</f>
        <v>0</v>
      </c>
      <c r="G66" s="28">
        <f>'[11]Sheet1'!I701</f>
        <v>0</v>
      </c>
      <c r="H66" s="28">
        <f>'[11]Sheet1'!J701</f>
        <v>0</v>
      </c>
      <c r="I66" s="28">
        <f>'[11]Sheet1'!K701</f>
        <v>0</v>
      </c>
      <c r="J66" s="28">
        <f>'[11]Sheet1'!L701</f>
        <v>0</v>
      </c>
      <c r="K66" s="28">
        <f>'[11]Sheet1'!M701</f>
        <v>0</v>
      </c>
      <c r="L66" s="28">
        <f>'[11]Sheet1'!N701</f>
        <v>0</v>
      </c>
      <c r="M66" s="28">
        <f>'[11]Sheet1'!O701</f>
        <v>0</v>
      </c>
      <c r="N66" s="28">
        <f>'[11]Sheet1'!P701</f>
        <v>0</v>
      </c>
      <c r="O66" s="28">
        <f>'[11]Sheet1'!Q701</f>
        <v>-996966</v>
      </c>
      <c r="P66" s="27">
        <f t="shared" si="6"/>
        <v>-996966</v>
      </c>
    </row>
    <row r="67" spans="2:16" ht="12.75" hidden="1">
      <c r="B67">
        <v>4427</v>
      </c>
      <c r="D67" s="28">
        <f>'[5]Sheet1'!F79+'[10]Sheet1'!F742+'[10]Sheet1'!F453+'[10]Sheet1'!F907</f>
        <v>-860899.5</v>
      </c>
      <c r="E67" s="28">
        <f>'[5]Sheet1'!G79+'[10]Sheet1'!G742+'[10]Sheet1'!G453+'[10]Sheet1'!G907</f>
        <v>-860899.5</v>
      </c>
      <c r="F67" s="28">
        <f>'[5]Sheet1'!H79+'[10]Sheet1'!H742+'[10]Sheet1'!H453+'[10]Sheet1'!H907</f>
        <v>-860899.5</v>
      </c>
      <c r="G67" s="28">
        <f>'[5]Sheet1'!I79+'[10]Sheet1'!I742+'[10]Sheet1'!I453+'[10]Sheet1'!I907</f>
        <v>-860899.5</v>
      </c>
      <c r="H67" s="28">
        <f>'[5]Sheet1'!J79+'[10]Sheet1'!J742+'[10]Sheet1'!J453+'[10]Sheet1'!J907</f>
        <v>-860899.5</v>
      </c>
      <c r="I67" s="28">
        <f>'[5]Sheet1'!K79+'[10]Sheet1'!K742+'[10]Sheet1'!K453+'[10]Sheet1'!K907</f>
        <v>-860899.5</v>
      </c>
      <c r="J67" s="28">
        <f>'[5]Sheet1'!L79+'[10]Sheet1'!L742+'[10]Sheet1'!L453+'[10]Sheet1'!L907</f>
        <v>-860899.5</v>
      </c>
      <c r="K67" s="28">
        <f>'[5]Sheet1'!M79+'[10]Sheet1'!M742+'[10]Sheet1'!M453+'[10]Sheet1'!M907</f>
        <v>-860899.5</v>
      </c>
      <c r="L67" s="28">
        <f>'[5]Sheet1'!N79+'[10]Sheet1'!N742+'[10]Sheet1'!N453+'[10]Sheet1'!N907</f>
        <v>-860899.5</v>
      </c>
      <c r="M67" s="28">
        <f>'[5]Sheet1'!O79+'[10]Sheet1'!O742+'[10]Sheet1'!O453+'[10]Sheet1'!O907</f>
        <v>-860899.5</v>
      </c>
      <c r="N67" s="28">
        <f>'[5]Sheet1'!P79+'[10]Sheet1'!P742+'[10]Sheet1'!P453+'[10]Sheet1'!P907</f>
        <v>-860899.5</v>
      </c>
      <c r="O67" s="28">
        <f>'[5]Sheet1'!Q79+'[10]Sheet1'!Q742+'[10]Sheet1'!Q453+'[10]Sheet1'!Q907</f>
        <v>-860905.5</v>
      </c>
      <c r="P67" s="27">
        <f t="shared" si="6"/>
        <v>-10330800</v>
      </c>
    </row>
    <row r="68" spans="2:16" ht="12.75" hidden="1">
      <c r="B68">
        <v>4453</v>
      </c>
      <c r="D68" s="28">
        <f>'[9]Sheet1'!F337</f>
        <v>-24667</v>
      </c>
      <c r="E68" s="28">
        <f>'[9]Sheet1'!G337</f>
        <v>-24667</v>
      </c>
      <c r="F68" s="28">
        <f>'[9]Sheet1'!H337</f>
        <v>-24667</v>
      </c>
      <c r="G68" s="28">
        <f>'[9]Sheet1'!I337</f>
        <v>-24667</v>
      </c>
      <c r="H68" s="28">
        <f>'[9]Sheet1'!J337</f>
        <v>-24667</v>
      </c>
      <c r="I68" s="28">
        <f>'[9]Sheet1'!K337</f>
        <v>-24667</v>
      </c>
      <c r="J68" s="28">
        <f>'[9]Sheet1'!L337</f>
        <v>-24667</v>
      </c>
      <c r="K68" s="28">
        <f>'[9]Sheet1'!M337</f>
        <v>-24667</v>
      </c>
      <c r="L68" s="28">
        <f>'[9]Sheet1'!N337</f>
        <v>-24667</v>
      </c>
      <c r="M68" s="28">
        <f>'[9]Sheet1'!O337</f>
        <v>-24667</v>
      </c>
      <c r="N68" s="28">
        <f>'[9]Sheet1'!P337</f>
        <v>-24667</v>
      </c>
      <c r="O68" s="28">
        <f>'[9]Sheet1'!Q337</f>
        <v>-24663</v>
      </c>
      <c r="P68" s="27">
        <f t="shared" si="6"/>
        <v>-296000</v>
      </c>
    </row>
    <row r="69" spans="2:16" ht="12.75" hidden="1">
      <c r="B69">
        <v>4457</v>
      </c>
      <c r="D69" s="28">
        <f>'[9]Sheet1'!F338</f>
        <v>-390</v>
      </c>
      <c r="E69" s="28">
        <f>'[9]Sheet1'!G338</f>
        <v>-390</v>
      </c>
      <c r="F69" s="28">
        <f>'[9]Sheet1'!H338</f>
        <v>-390</v>
      </c>
      <c r="G69" s="28">
        <f>'[9]Sheet1'!I338</f>
        <v>-390</v>
      </c>
      <c r="H69" s="28">
        <f>'[9]Sheet1'!J338</f>
        <v>-390</v>
      </c>
      <c r="I69" s="28">
        <f>'[9]Sheet1'!K338</f>
        <v>-390</v>
      </c>
      <c r="J69" s="28">
        <f>'[9]Sheet1'!L338</f>
        <v>-390</v>
      </c>
      <c r="K69" s="28">
        <f>'[9]Sheet1'!M338</f>
        <v>-390</v>
      </c>
      <c r="L69" s="28">
        <f>'[9]Sheet1'!N338</f>
        <v>-390</v>
      </c>
      <c r="M69" s="28">
        <f>'[9]Sheet1'!O338</f>
        <v>-390</v>
      </c>
      <c r="N69" s="28">
        <f>'[9]Sheet1'!P338</f>
        <v>-390</v>
      </c>
      <c r="O69" s="28">
        <f>'[9]Sheet1'!Q338</f>
        <v>-390</v>
      </c>
      <c r="P69" s="27">
        <f t="shared" si="6"/>
        <v>-4680</v>
      </c>
    </row>
    <row r="70" spans="2:16" ht="12.75" hidden="1">
      <c r="B70">
        <v>4458</v>
      </c>
      <c r="D70" s="28">
        <f>'[9]Sheet1'!F339</f>
        <v>-63907</v>
      </c>
      <c r="E70" s="28">
        <f>'[9]Sheet1'!G339</f>
        <v>-63907</v>
      </c>
      <c r="F70" s="28">
        <f>'[9]Sheet1'!H339</f>
        <v>-63907</v>
      </c>
      <c r="G70" s="28">
        <f>'[9]Sheet1'!I339</f>
        <v>-63907</v>
      </c>
      <c r="H70" s="28">
        <f>'[9]Sheet1'!J339</f>
        <v>-63907</v>
      </c>
      <c r="I70" s="28">
        <f>'[9]Sheet1'!K339</f>
        <v>-63907</v>
      </c>
      <c r="J70" s="28">
        <f>'[9]Sheet1'!L339</f>
        <v>-63907</v>
      </c>
      <c r="K70" s="28">
        <f>'[9]Sheet1'!M339</f>
        <v>-63907</v>
      </c>
      <c r="L70" s="28">
        <f>'[9]Sheet1'!N339</f>
        <v>-63907</v>
      </c>
      <c r="M70" s="28">
        <f>'[9]Sheet1'!O339</f>
        <v>-63907</v>
      </c>
      <c r="N70" s="28">
        <f>'[9]Sheet1'!P339</f>
        <v>-63907</v>
      </c>
      <c r="O70" s="28">
        <f>'[9]Sheet1'!Q339</f>
        <v>-63903</v>
      </c>
      <c r="P70" s="27">
        <f t="shared" si="6"/>
        <v>-766880</v>
      </c>
    </row>
    <row r="71" spans="2:16" ht="12.75" hidden="1">
      <c r="B71">
        <v>4460</v>
      </c>
      <c r="D71" s="28">
        <f>'[9]Sheet1'!F177</f>
        <v>-113610</v>
      </c>
      <c r="E71" s="28">
        <f>'[9]Sheet1'!G177</f>
        <v>-113610</v>
      </c>
      <c r="F71" s="28">
        <f>'[9]Sheet1'!H177</f>
        <v>-113620</v>
      </c>
      <c r="G71" s="28">
        <f>'[9]Sheet1'!I177</f>
        <v>-113620</v>
      </c>
      <c r="H71" s="28">
        <f>'[9]Sheet1'!J177</f>
        <v>-113610</v>
      </c>
      <c r="I71" s="28">
        <f>'[9]Sheet1'!K177</f>
        <v>-83610</v>
      </c>
      <c r="J71" s="28">
        <f>'[9]Sheet1'!L177</f>
        <v>-123610</v>
      </c>
      <c r="K71" s="28">
        <f>'[9]Sheet1'!M177</f>
        <v>-133610</v>
      </c>
      <c r="L71" s="28">
        <f>'[9]Sheet1'!N177</f>
        <v>-113610</v>
      </c>
      <c r="M71" s="28">
        <f>'[9]Sheet1'!O177</f>
        <v>-113630</v>
      </c>
      <c r="N71" s="28">
        <f>'[9]Sheet1'!P177</f>
        <v>-113610</v>
      </c>
      <c r="O71" s="28">
        <f>'[9]Sheet1'!Q177</f>
        <v>-113610</v>
      </c>
      <c r="P71" s="27">
        <f t="shared" si="6"/>
        <v>-1363360</v>
      </c>
    </row>
    <row r="72" spans="2:16" ht="12.75" hidden="1">
      <c r="B72">
        <v>4523</v>
      </c>
      <c r="D72" s="72">
        <f>'[9]Sheet1'!F283</f>
        <v>-6250</v>
      </c>
      <c r="E72" s="72">
        <f>'[9]Sheet1'!G283</f>
        <v>-6250</v>
      </c>
      <c r="F72" s="72">
        <f>'[9]Sheet1'!H283</f>
        <v>-6250</v>
      </c>
      <c r="G72" s="72">
        <f>'[9]Sheet1'!I283</f>
        <v>-6250</v>
      </c>
      <c r="H72" s="72">
        <f>'[9]Sheet1'!J283</f>
        <v>-6250</v>
      </c>
      <c r="I72" s="72">
        <f>'[9]Sheet1'!K283</f>
        <v>-6250</v>
      </c>
      <c r="J72" s="72">
        <f>'[9]Sheet1'!L283</f>
        <v>-6250</v>
      </c>
      <c r="K72" s="72">
        <f>'[9]Sheet1'!M283</f>
        <v>-6250</v>
      </c>
      <c r="L72" s="72">
        <f>'[9]Sheet1'!N283</f>
        <v>-6250</v>
      </c>
      <c r="M72" s="72">
        <f>'[9]Sheet1'!O283</f>
        <v>-6250</v>
      </c>
      <c r="N72" s="72">
        <f>'[9]Sheet1'!P283</f>
        <v>-6240</v>
      </c>
      <c r="O72" s="72">
        <f>'[9]Sheet1'!Q283</f>
        <v>-6250</v>
      </c>
      <c r="P72" s="27">
        <f t="shared" si="6"/>
        <v>-74990</v>
      </c>
    </row>
    <row r="73" spans="2:16" ht="12.75" hidden="1">
      <c r="B73">
        <v>4524</v>
      </c>
      <c r="D73" s="72">
        <f>'[4]Sheet1'!F81</f>
        <v>-1985.3333333333333</v>
      </c>
      <c r="E73" s="72">
        <f>'[4]Sheet1'!G81</f>
        <v>-1985.3333333333333</v>
      </c>
      <c r="F73" s="72">
        <f>'[4]Sheet1'!H81</f>
        <v>-1985.3333333333333</v>
      </c>
      <c r="G73" s="72">
        <f>'[4]Sheet1'!I81</f>
        <v>-1985.3333333333333</v>
      </c>
      <c r="H73" s="72">
        <f>'[4]Sheet1'!J81</f>
        <v>-1985.3333333333333</v>
      </c>
      <c r="I73" s="72">
        <f>'[4]Sheet1'!K81</f>
        <v>-1985.3333333333333</v>
      </c>
      <c r="J73" s="72">
        <f>'[4]Sheet1'!L81</f>
        <v>-1985.3333333333333</v>
      </c>
      <c r="K73" s="72">
        <f>'[4]Sheet1'!M81</f>
        <v>-1985.3333333333333</v>
      </c>
      <c r="L73" s="72">
        <f>'[4]Sheet1'!N81</f>
        <v>-1985.3333333333333</v>
      </c>
      <c r="M73" s="72">
        <f>'[4]Sheet1'!O81</f>
        <v>-1985.3333333333333</v>
      </c>
      <c r="N73" s="72">
        <f>'[4]Sheet1'!P81</f>
        <v>-1985.3333333333333</v>
      </c>
      <c r="O73" s="72">
        <f>'[4]Sheet1'!Q81</f>
        <v>-1985.3333333333333</v>
      </c>
      <c r="P73" s="27">
        <f t="shared" si="6"/>
        <v>-23823.999999999996</v>
      </c>
    </row>
    <row r="74" spans="2:16" ht="12.75" hidden="1">
      <c r="B74">
        <v>4525</v>
      </c>
      <c r="D74" s="72">
        <f>'[9]Sheet1'!F284</f>
        <v>-8930</v>
      </c>
      <c r="E74" s="72">
        <f>'[9]Sheet1'!G284</f>
        <v>-8930</v>
      </c>
      <c r="F74" s="72">
        <f>'[9]Sheet1'!H284</f>
        <v>-8930</v>
      </c>
      <c r="G74" s="72">
        <f>'[9]Sheet1'!I284</f>
        <v>-8930</v>
      </c>
      <c r="H74" s="72">
        <f>'[9]Sheet1'!J284</f>
        <v>-8930</v>
      </c>
      <c r="I74" s="72">
        <f>'[9]Sheet1'!K284</f>
        <v>-8930</v>
      </c>
      <c r="J74" s="72">
        <f>'[9]Sheet1'!L284</f>
        <v>-8930</v>
      </c>
      <c r="K74" s="72">
        <f>'[9]Sheet1'!M284</f>
        <v>-8930</v>
      </c>
      <c r="L74" s="72">
        <f>'[9]Sheet1'!N284</f>
        <v>-8930</v>
      </c>
      <c r="M74" s="72">
        <f>'[9]Sheet1'!O284</f>
        <v>-8930</v>
      </c>
      <c r="N74" s="72">
        <f>'[9]Sheet1'!P284</f>
        <v>-8970</v>
      </c>
      <c r="O74" s="72">
        <f>'[9]Sheet1'!Q284</f>
        <v>-8930</v>
      </c>
      <c r="P74" s="27">
        <f t="shared" si="6"/>
        <v>-107200</v>
      </c>
    </row>
    <row r="75" spans="2:16" ht="12.75" hidden="1">
      <c r="B75">
        <v>4529</v>
      </c>
      <c r="D75" s="72">
        <f>'[4]Sheet1'!F82</f>
        <v>-11910.25</v>
      </c>
      <c r="E75" s="72">
        <f>'[4]Sheet1'!G82</f>
        <v>-11910.25</v>
      </c>
      <c r="F75" s="72">
        <f>'[4]Sheet1'!H82</f>
        <v>-11910.25</v>
      </c>
      <c r="G75" s="72">
        <f>'[4]Sheet1'!I82</f>
        <v>-11910.25</v>
      </c>
      <c r="H75" s="72">
        <f>'[4]Sheet1'!J82</f>
        <v>-11910.25</v>
      </c>
      <c r="I75" s="72">
        <f>'[4]Sheet1'!K82</f>
        <v>-11910.25</v>
      </c>
      <c r="J75" s="72">
        <f>'[4]Sheet1'!L82</f>
        <v>-11910.25</v>
      </c>
      <c r="K75" s="72">
        <f>'[4]Sheet1'!M82</f>
        <v>-11910.25</v>
      </c>
      <c r="L75" s="72">
        <f>'[4]Sheet1'!N82</f>
        <v>-11910.25</v>
      </c>
      <c r="M75" s="72">
        <f>'[4]Sheet1'!O82</f>
        <v>-11910.25</v>
      </c>
      <c r="N75" s="72">
        <f>'[4]Sheet1'!P82</f>
        <v>-11910.25</v>
      </c>
      <c r="O75" s="72">
        <f>'[4]Sheet1'!Q82</f>
        <v>-11910.25</v>
      </c>
      <c r="P75" s="27">
        <f t="shared" si="6"/>
        <v>-142923</v>
      </c>
    </row>
    <row r="76" spans="2:16" ht="12.75" hidden="1">
      <c r="B76">
        <v>4570</v>
      </c>
      <c r="D76" s="28">
        <f>'[7]Sheet1'!F652+'[7]Sheet1'!F890</f>
        <v>-4740</v>
      </c>
      <c r="E76" s="28">
        <f>'[7]Sheet1'!G652+'[7]Sheet1'!G890</f>
        <v>-4740</v>
      </c>
      <c r="F76" s="28">
        <f>'[7]Sheet1'!H652+'[7]Sheet1'!H890</f>
        <v>-4740</v>
      </c>
      <c r="G76" s="28">
        <f>'[7]Sheet1'!I652+'[7]Sheet1'!I890</f>
        <v>-4740</v>
      </c>
      <c r="H76" s="28">
        <f>'[7]Sheet1'!J652+'[7]Sheet1'!J890</f>
        <v>-4740</v>
      </c>
      <c r="I76" s="28">
        <f>'[7]Sheet1'!K652+'[7]Sheet1'!K890</f>
        <v>-4740</v>
      </c>
      <c r="J76" s="28">
        <f>'[7]Sheet1'!L652+'[7]Sheet1'!L890</f>
        <v>-4740</v>
      </c>
      <c r="K76" s="28">
        <f>'[7]Sheet1'!M652+'[7]Sheet1'!M890</f>
        <v>-4740</v>
      </c>
      <c r="L76" s="28">
        <f>'[7]Sheet1'!N652+'[7]Sheet1'!N890</f>
        <v>-4740</v>
      </c>
      <c r="M76" s="28">
        <f>'[7]Sheet1'!O652+'[7]Sheet1'!O890</f>
        <v>-4740</v>
      </c>
      <c r="N76" s="28">
        <f>'[7]Sheet1'!P652+'[7]Sheet1'!P890</f>
        <v>-4740</v>
      </c>
      <c r="O76" s="28">
        <f>'[7]Sheet1'!Q652+'[7]Sheet1'!Q890</f>
        <v>-4740</v>
      </c>
      <c r="P76" s="27">
        <f t="shared" si="6"/>
        <v>-56880</v>
      </c>
    </row>
    <row r="77" spans="2:16" ht="12.75" hidden="1">
      <c r="B77">
        <v>4571</v>
      </c>
      <c r="D77" s="28">
        <f>'[9]Sheet1'!F180</f>
        <v>-68495</v>
      </c>
      <c r="E77" s="28">
        <f>'[9]Sheet1'!G180</f>
        <v>-68495</v>
      </c>
      <c r="F77" s="28">
        <f>'[9]Sheet1'!H180</f>
        <v>-68500</v>
      </c>
      <c r="G77" s="28">
        <f>'[9]Sheet1'!I180</f>
        <v>-68500</v>
      </c>
      <c r="H77" s="28">
        <f>'[9]Sheet1'!J180</f>
        <v>-101250</v>
      </c>
      <c r="I77" s="28">
        <f>'[9]Sheet1'!K180</f>
        <v>-68495</v>
      </c>
      <c r="J77" s="28">
        <f>'[9]Sheet1'!L180</f>
        <v>-68500</v>
      </c>
      <c r="K77" s="28">
        <f>'[9]Sheet1'!M180</f>
        <v>-118360</v>
      </c>
      <c r="L77" s="28">
        <f>'[9]Sheet1'!N180</f>
        <v>-68495</v>
      </c>
      <c r="M77" s="28">
        <f>'[9]Sheet1'!O180</f>
        <v>-115890</v>
      </c>
      <c r="N77" s="28">
        <f>'[9]Sheet1'!P180</f>
        <v>-68505</v>
      </c>
      <c r="O77" s="28">
        <f>'[9]Sheet1'!Q180</f>
        <v>-68495</v>
      </c>
      <c r="P77" s="27">
        <f t="shared" si="6"/>
        <v>-951980</v>
      </c>
    </row>
    <row r="78" spans="2:16" ht="12.75" hidden="1">
      <c r="B78">
        <v>4621</v>
      </c>
      <c r="D78" s="28">
        <f>'[9]Sheet1'!F285</f>
        <v>-2000</v>
      </c>
      <c r="E78" s="28">
        <f>'[9]Sheet1'!G285</f>
        <v>-2000</v>
      </c>
      <c r="F78" s="28">
        <f>'[9]Sheet1'!H285</f>
        <v>-2000</v>
      </c>
      <c r="G78" s="28">
        <f>'[9]Sheet1'!I285</f>
        <v>-2000</v>
      </c>
      <c r="H78" s="28">
        <f>'[9]Sheet1'!J285</f>
        <v>-2000</v>
      </c>
      <c r="I78" s="28">
        <f>'[9]Sheet1'!K285</f>
        <v>-2000</v>
      </c>
      <c r="J78" s="28">
        <f>'[9]Sheet1'!L285</f>
        <v>-2000</v>
      </c>
      <c r="K78" s="28">
        <f>'[9]Sheet1'!M285</f>
        <v>-2000</v>
      </c>
      <c r="L78" s="28">
        <f>'[9]Sheet1'!N285</f>
        <v>-2000</v>
      </c>
      <c r="M78" s="28">
        <f>'[9]Sheet1'!O285</f>
        <v>-1970</v>
      </c>
      <c r="N78" s="28">
        <f>'[9]Sheet1'!P285</f>
        <v>-2000</v>
      </c>
      <c r="O78" s="28">
        <f>'[9]Sheet1'!Q285</f>
        <v>-2000</v>
      </c>
      <c r="P78" s="27">
        <f t="shared" si="6"/>
        <v>-23970</v>
      </c>
    </row>
    <row r="79" spans="2:16" ht="12.75" hidden="1">
      <c r="B79">
        <v>4625</v>
      </c>
      <c r="D79" s="28">
        <f>'[11]Sheet1'!F330</f>
        <v>-35454.166666666664</v>
      </c>
      <c r="E79" s="28">
        <f>'[11]Sheet1'!G330</f>
        <v>-35454.166666666664</v>
      </c>
      <c r="F79" s="28">
        <f>'[11]Sheet1'!H330</f>
        <v>-35454.166666666664</v>
      </c>
      <c r="G79" s="28">
        <f>'[11]Sheet1'!I330</f>
        <v>-35454.166666666664</v>
      </c>
      <c r="H79" s="28">
        <f>'[11]Sheet1'!J330</f>
        <v>-35454.166666666664</v>
      </c>
      <c r="I79" s="28">
        <f>'[11]Sheet1'!K330</f>
        <v>-35454.166666666664</v>
      </c>
      <c r="J79" s="28">
        <f>'[11]Sheet1'!L330</f>
        <v>-35454.166666666664</v>
      </c>
      <c r="K79" s="28">
        <f>'[11]Sheet1'!M330</f>
        <v>-35454.166666666664</v>
      </c>
      <c r="L79" s="28">
        <f>'[11]Sheet1'!N330</f>
        <v>-35454.166666666664</v>
      </c>
      <c r="M79" s="28">
        <f>'[11]Sheet1'!O330</f>
        <v>-35454.166666666664</v>
      </c>
      <c r="N79" s="28">
        <f>'[11]Sheet1'!P330</f>
        <v>-35454.166666666664</v>
      </c>
      <c r="O79" s="28">
        <f>'[11]Sheet1'!Q330</f>
        <v>-35454.166666666664</v>
      </c>
      <c r="P79" s="27">
        <f t="shared" si="6"/>
        <v>-425450.00000000006</v>
      </c>
    </row>
    <row r="80" spans="2:16" ht="12.75" hidden="1">
      <c r="B80">
        <v>4626</v>
      </c>
      <c r="D80" s="28">
        <f>'[7]Sheet1'!F1439</f>
        <v>-800</v>
      </c>
      <c r="E80" s="28">
        <f>'[7]Sheet1'!G1439</f>
        <v>-800</v>
      </c>
      <c r="F80" s="28">
        <f>'[7]Sheet1'!H1439</f>
        <v>-800</v>
      </c>
      <c r="G80" s="28">
        <f>'[7]Sheet1'!I1439</f>
        <v>-800</v>
      </c>
      <c r="H80" s="28">
        <f>'[7]Sheet1'!J1439</f>
        <v>-800</v>
      </c>
      <c r="I80" s="28">
        <f>'[7]Sheet1'!K1439</f>
        <v>-800</v>
      </c>
      <c r="J80" s="28">
        <f>'[7]Sheet1'!L1439</f>
        <v>-800</v>
      </c>
      <c r="K80" s="28">
        <f>'[7]Sheet1'!M1439</f>
        <v>-800</v>
      </c>
      <c r="L80" s="28">
        <f>'[7]Sheet1'!N1439</f>
        <v>-800</v>
      </c>
      <c r="M80" s="28">
        <f>'[7]Sheet1'!O1439</f>
        <v>-800</v>
      </c>
      <c r="N80" s="28">
        <f>'[7]Sheet1'!P1439</f>
        <v>-800</v>
      </c>
      <c r="O80" s="28">
        <f>'[7]Sheet1'!Q1439</f>
        <v>-740</v>
      </c>
      <c r="P80" s="27">
        <f t="shared" si="6"/>
        <v>-9540</v>
      </c>
    </row>
    <row r="81" spans="2:16" ht="12.75" hidden="1">
      <c r="B81">
        <v>4628</v>
      </c>
      <c r="D81" s="28">
        <f>'[5]Sheet1'!F84</f>
        <v>-28500</v>
      </c>
      <c r="E81" s="28">
        <f>'[5]Sheet1'!G84</f>
        <v>-28500</v>
      </c>
      <c r="F81" s="28">
        <f>'[5]Sheet1'!H84</f>
        <v>-28500</v>
      </c>
      <c r="G81" s="28">
        <f>'[5]Sheet1'!I84</f>
        <v>-28500</v>
      </c>
      <c r="H81" s="28">
        <f>'[5]Sheet1'!J84</f>
        <v>-28500</v>
      </c>
      <c r="I81" s="28">
        <f>'[5]Sheet1'!K84</f>
        <v>-28500</v>
      </c>
      <c r="J81" s="28">
        <f>'[5]Sheet1'!L84</f>
        <v>-28500</v>
      </c>
      <c r="K81" s="28">
        <f>'[5]Sheet1'!M84</f>
        <v>-28500</v>
      </c>
      <c r="L81" s="28">
        <f>'[5]Sheet1'!N84</f>
        <v>-28500</v>
      </c>
      <c r="M81" s="28">
        <f>'[5]Sheet1'!O84</f>
        <v>-28500</v>
      </c>
      <c r="N81" s="28">
        <f>'[5]Sheet1'!P84</f>
        <v>-28500</v>
      </c>
      <c r="O81" s="28">
        <f>'[5]Sheet1'!Q84</f>
        <v>-28500</v>
      </c>
      <c r="P81" s="27">
        <f t="shared" si="6"/>
        <v>-342000</v>
      </c>
    </row>
    <row r="82" spans="2:16" ht="12.75" hidden="1">
      <c r="B82">
        <v>4630</v>
      </c>
      <c r="D82" s="28">
        <f>'[11]Sheet1'!F331</f>
        <v>-6193.333333333333</v>
      </c>
      <c r="E82" s="28">
        <f>'[11]Sheet1'!G331</f>
        <v>-6193.333333333333</v>
      </c>
      <c r="F82" s="28">
        <f>'[11]Sheet1'!H331</f>
        <v>-6193.333333333333</v>
      </c>
      <c r="G82" s="28">
        <f>'[11]Sheet1'!I331</f>
        <v>-6193.333333333333</v>
      </c>
      <c r="H82" s="28">
        <f>'[11]Sheet1'!J331</f>
        <v>-6193.333333333333</v>
      </c>
      <c r="I82" s="28">
        <f>'[11]Sheet1'!K331</f>
        <v>-6193.333333333333</v>
      </c>
      <c r="J82" s="28">
        <f>'[11]Sheet1'!L331</f>
        <v>-6193.333333333333</v>
      </c>
      <c r="K82" s="28">
        <f>'[11]Sheet1'!M331</f>
        <v>-6193.333333333333</v>
      </c>
      <c r="L82" s="28">
        <f>'[11]Sheet1'!N331</f>
        <v>-6193.333333333333</v>
      </c>
      <c r="M82" s="28">
        <f>'[11]Sheet1'!O331</f>
        <v>-6193.333333333333</v>
      </c>
      <c r="N82" s="28">
        <f>'[11]Sheet1'!P331</f>
        <v>-6193.333333333333</v>
      </c>
      <c r="O82" s="28">
        <f>'[11]Sheet1'!Q331</f>
        <v>-6193.333333333333</v>
      </c>
      <c r="P82" s="27">
        <f t="shared" si="6"/>
        <v>-74320</v>
      </c>
    </row>
    <row r="83" spans="2:16" ht="12.75" hidden="1">
      <c r="B83">
        <v>4640</v>
      </c>
      <c r="D83" s="28">
        <f>'[4]Sheet1'!F143</f>
        <v>-497.5</v>
      </c>
      <c r="E83" s="28">
        <f>'[4]Sheet1'!G143</f>
        <v>-497.5</v>
      </c>
      <c r="F83" s="28">
        <f>'[4]Sheet1'!H143</f>
        <v>-497.5</v>
      </c>
      <c r="G83" s="28">
        <f>'[4]Sheet1'!I143</f>
        <v>-497.5</v>
      </c>
      <c r="H83" s="28">
        <f>'[4]Sheet1'!J143</f>
        <v>-497.5</v>
      </c>
      <c r="I83" s="28">
        <f>'[4]Sheet1'!K143</f>
        <v>-497.5</v>
      </c>
      <c r="J83" s="28">
        <f>'[4]Sheet1'!L143</f>
        <v>-497.5</v>
      </c>
      <c r="K83" s="28">
        <f>'[4]Sheet1'!M143</f>
        <v>-497.5</v>
      </c>
      <c r="L83" s="28">
        <f>'[4]Sheet1'!N143</f>
        <v>-497.5</v>
      </c>
      <c r="M83" s="28">
        <f>'[4]Sheet1'!O143</f>
        <v>-497.5</v>
      </c>
      <c r="N83" s="28">
        <f>'[4]Sheet1'!P143</f>
        <v>-497.5</v>
      </c>
      <c r="O83" s="28">
        <f>'[4]Sheet1'!Q143</f>
        <v>-497.5</v>
      </c>
      <c r="P83" s="27">
        <f t="shared" si="6"/>
        <v>-5970</v>
      </c>
    </row>
    <row r="84" spans="2:16" ht="12.75" hidden="1">
      <c r="B84">
        <v>4660</v>
      </c>
      <c r="D84" s="28">
        <f>'[4]Sheet1'!F83</f>
        <v>-11056.5</v>
      </c>
      <c r="E84" s="28">
        <f>'[4]Sheet1'!G83</f>
        <v>-11056.5</v>
      </c>
      <c r="F84" s="28">
        <f>'[4]Sheet1'!H83</f>
        <v>-11056.5</v>
      </c>
      <c r="G84" s="28">
        <f>'[4]Sheet1'!I83</f>
        <v>-11056.5</v>
      </c>
      <c r="H84" s="28">
        <f>'[4]Sheet1'!J83</f>
        <v>-11056.5</v>
      </c>
      <c r="I84" s="28">
        <f>'[4]Sheet1'!K83</f>
        <v>-11056.5</v>
      </c>
      <c r="J84" s="28">
        <f>'[4]Sheet1'!L83</f>
        <v>-11056.5</v>
      </c>
      <c r="K84" s="28">
        <f>'[4]Sheet1'!M83</f>
        <v>-11056.5</v>
      </c>
      <c r="L84" s="28">
        <f>'[4]Sheet1'!N83</f>
        <v>-11056.5</v>
      </c>
      <c r="M84" s="28">
        <f>'[4]Sheet1'!O83</f>
        <v>-11056.5</v>
      </c>
      <c r="N84" s="28">
        <f>'[4]Sheet1'!P83</f>
        <v>-11056.5</v>
      </c>
      <c r="O84" s="28">
        <f>'[4]Sheet1'!Q83</f>
        <v>-11056.5</v>
      </c>
      <c r="P84" s="27">
        <f t="shared" si="6"/>
        <v>-132678</v>
      </c>
    </row>
    <row r="85" spans="2:16" ht="12.75" hidden="1">
      <c r="B85">
        <v>4627</v>
      </c>
      <c r="D85" s="28">
        <f>'[8]Sheet1'!F65</f>
        <v>-3923.3333333333335</v>
      </c>
      <c r="E85" s="28">
        <f>'[8]Sheet1'!G65</f>
        <v>-3923.3333333333335</v>
      </c>
      <c r="F85" s="28">
        <f>'[8]Sheet1'!H65</f>
        <v>-3923.3333333333335</v>
      </c>
      <c r="G85" s="28">
        <f>'[8]Sheet1'!I65</f>
        <v>-3923.3333333333335</v>
      </c>
      <c r="H85" s="28">
        <f>'[8]Sheet1'!J65</f>
        <v>-3923.3333333333335</v>
      </c>
      <c r="I85" s="28">
        <f>'[8]Sheet1'!K65</f>
        <v>-3923.3333333333335</v>
      </c>
      <c r="J85" s="28">
        <f>'[8]Sheet1'!L65</f>
        <v>-3923.3333333333335</v>
      </c>
      <c r="K85" s="28">
        <f>'[8]Sheet1'!M65</f>
        <v>-3923.3333333333335</v>
      </c>
      <c r="L85" s="28">
        <f>'[8]Sheet1'!N65</f>
        <v>-3923.3333333333335</v>
      </c>
      <c r="M85" s="28">
        <f>'[8]Sheet1'!O65</f>
        <v>-3923.3333333333335</v>
      </c>
      <c r="N85" s="28">
        <f>'[8]Sheet1'!P65</f>
        <v>-3923.3333333333335</v>
      </c>
      <c r="O85" s="28">
        <f>'[8]Sheet1'!Q65</f>
        <v>-3923.3333333333335</v>
      </c>
      <c r="P85" s="27">
        <f t="shared" si="6"/>
        <v>-47080.00000000001</v>
      </c>
    </row>
    <row r="86" spans="2:16" ht="12.75" hidden="1">
      <c r="B86">
        <v>4627</v>
      </c>
      <c r="D86" s="28">
        <f>'[10]Sheet1'!F206</f>
        <v>-3646.6666666666665</v>
      </c>
      <c r="E86" s="28">
        <f>'[10]Sheet1'!G206</f>
        <v>-3646.6666666666665</v>
      </c>
      <c r="F86" s="28">
        <f>'[10]Sheet1'!H206</f>
        <v>-3646.6666666666665</v>
      </c>
      <c r="G86" s="28">
        <f>'[10]Sheet1'!I206</f>
        <v>-3646.6666666666665</v>
      </c>
      <c r="H86" s="28">
        <f>'[10]Sheet1'!J206</f>
        <v>-3646.6666666666665</v>
      </c>
      <c r="I86" s="28">
        <f>'[10]Sheet1'!K206</f>
        <v>-3646.6666666666665</v>
      </c>
      <c r="J86" s="28">
        <f>'[10]Sheet1'!L206</f>
        <v>-3646.6666666666665</v>
      </c>
      <c r="K86" s="28">
        <f>'[10]Sheet1'!M206</f>
        <v>-3646.6666666666665</v>
      </c>
      <c r="L86" s="28">
        <f>'[10]Sheet1'!N206</f>
        <v>-3646.6666666666665</v>
      </c>
      <c r="M86" s="28">
        <f>'[10]Sheet1'!O206</f>
        <v>-3646.6666666666665</v>
      </c>
      <c r="N86" s="28">
        <f>'[10]Sheet1'!P206</f>
        <v>-3646.6666666666665</v>
      </c>
      <c r="O86" s="28">
        <f>'[10]Sheet1'!Q206</f>
        <v>-3646.6666666666665</v>
      </c>
      <c r="P86" s="27">
        <f t="shared" si="6"/>
        <v>-43759.99999999999</v>
      </c>
    </row>
    <row r="87" spans="4:16" ht="12.75" hidden="1">
      <c r="D87" s="68">
        <f>SUM(D40:D86)</f>
        <v>-2275918.166666667</v>
      </c>
      <c r="E87" s="68">
        <f aca="true" t="shared" si="7" ref="E87:O87">SUM(E40:E86)</f>
        <v>-2154600.166666667</v>
      </c>
      <c r="F87" s="68">
        <f t="shared" si="7"/>
        <v>-2164465.166666667</v>
      </c>
      <c r="G87" s="68">
        <f t="shared" si="7"/>
        <v>-2146820.166666667</v>
      </c>
      <c r="H87" s="68">
        <f t="shared" si="7"/>
        <v>-2184825.166666667</v>
      </c>
      <c r="I87" s="68">
        <f t="shared" si="7"/>
        <v>-2741580.1666666665</v>
      </c>
      <c r="J87" s="68">
        <f t="shared" si="7"/>
        <v>-2170892.166666667</v>
      </c>
      <c r="K87" s="68">
        <f t="shared" si="7"/>
        <v>-2215145.166666667</v>
      </c>
      <c r="L87" s="68">
        <f t="shared" si="7"/>
        <v>-2161215.166666667</v>
      </c>
      <c r="M87" s="68">
        <f t="shared" si="7"/>
        <v>-2195080.166666667</v>
      </c>
      <c r="N87" s="68">
        <f t="shared" si="7"/>
        <v>-2145335.166666667</v>
      </c>
      <c r="O87" s="68">
        <f t="shared" si="7"/>
        <v>-6538992.166666666</v>
      </c>
      <c r="P87" s="68">
        <f>SUM(P40:P86)</f>
        <v>-31094869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</sheetData>
  <printOptions/>
  <pageMargins left="0.38" right="0.28" top="1" bottom="1" header="0.5" footer="0.5"/>
  <pageSetup horizontalDpi="600" verticalDpi="600" orientation="landscape" paperSize="8" scale="75" r:id="rId1"/>
  <headerFooter alignWithMargins="0">
    <oddFooter>&amp;C&amp;"Arial,Bold"&amp;12Page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pane xSplit="2" ySplit="3" topLeftCell="K4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ColWidth="9.140625" defaultRowHeight="12.75"/>
  <cols>
    <col min="2" max="2" width="44.57421875" style="0" customWidth="1"/>
    <col min="3" max="16" width="15.7109375" style="0" customWidth="1"/>
    <col min="17" max="17" width="11.140625" style="0" bestFit="1" customWidth="1"/>
    <col min="18" max="18" width="11.7109375" style="0" bestFit="1" customWidth="1"/>
  </cols>
  <sheetData>
    <row r="1" spans="1:7" s="1" customFormat="1" ht="19.5" customHeight="1">
      <c r="A1" s="63" t="s">
        <v>85</v>
      </c>
      <c r="B1" s="63"/>
      <c r="C1" s="63"/>
      <c r="D1" s="63"/>
      <c r="E1" s="63"/>
      <c r="F1" s="63"/>
      <c r="G1" s="63"/>
    </row>
    <row r="2" s="1" customFormat="1" ht="19.5" customHeight="1" thickBot="1"/>
    <row r="3" spans="1:16" s="35" customFormat="1" ht="47.25">
      <c r="A3" s="66"/>
      <c r="B3" s="67"/>
      <c r="C3" s="44" t="s">
        <v>34</v>
      </c>
      <c r="D3" s="45" t="s">
        <v>21</v>
      </c>
      <c r="E3" s="45" t="s">
        <v>22</v>
      </c>
      <c r="F3" s="45" t="s">
        <v>23</v>
      </c>
      <c r="G3" s="45" t="s">
        <v>24</v>
      </c>
      <c r="H3" s="45" t="s">
        <v>25</v>
      </c>
      <c r="I3" s="45" t="s">
        <v>26</v>
      </c>
      <c r="J3" s="45" t="s">
        <v>27</v>
      </c>
      <c r="K3" s="45" t="s">
        <v>28</v>
      </c>
      <c r="L3" s="45" t="s">
        <v>29</v>
      </c>
      <c r="M3" s="45" t="s">
        <v>30</v>
      </c>
      <c r="N3" s="46" t="s">
        <v>31</v>
      </c>
      <c r="O3" s="46" t="s">
        <v>32</v>
      </c>
      <c r="P3" s="61" t="s">
        <v>33</v>
      </c>
    </row>
    <row r="4" spans="1:16" ht="19.5" customHeight="1">
      <c r="A4" s="14"/>
      <c r="B4" s="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3"/>
    </row>
    <row r="5" spans="1:18" ht="64.5" customHeight="1">
      <c r="A5" s="15" t="s">
        <v>37</v>
      </c>
      <c r="B5" s="10" t="s">
        <v>48</v>
      </c>
      <c r="C5" s="8">
        <v>118616453</v>
      </c>
      <c r="D5" s="8">
        <f>'[2]Debtors Per Service'!B6-298663</f>
        <v>7890212</v>
      </c>
      <c r="E5" s="8">
        <f>'[2]Debtors Per Service'!I6</f>
        <v>7769109</v>
      </c>
      <c r="F5" s="8">
        <f>'[2]Debtors Per Service'!P6</f>
        <v>32792022</v>
      </c>
      <c r="G5" s="8">
        <f>'[2]Debtors Per Service'!W6</f>
        <v>7849109</v>
      </c>
      <c r="H5" s="8">
        <f>'[2]Debtors Per Service'!AD6</f>
        <v>7827239</v>
      </c>
      <c r="I5" s="8">
        <f>'[2]Debtors Per Service'!AK6</f>
        <v>7794109</v>
      </c>
      <c r="J5" s="8">
        <f>'[2]Debtors Per Service'!AR6</f>
        <v>7789109</v>
      </c>
      <c r="K5" s="8">
        <f>'[2]Debtors Per Service'!AY6</f>
        <v>7784109</v>
      </c>
      <c r="L5" s="8">
        <f>'[2]Debtors Per Service'!BF6</f>
        <v>7784109</v>
      </c>
      <c r="M5" s="8">
        <f>'[2]Debtors Per Service'!BM6</f>
        <v>7779109</v>
      </c>
      <c r="N5" s="8">
        <f>'[2]Debtors Per Service'!BT6</f>
        <v>7779109</v>
      </c>
      <c r="O5" s="8">
        <f>'[2]Debtors Per Service'!CA6</f>
        <v>7779108</v>
      </c>
      <c r="P5" s="5">
        <f>SUM(D5:O5)</f>
        <v>118616453</v>
      </c>
      <c r="Q5" s="28"/>
      <c r="R5" s="28"/>
    </row>
    <row r="6" spans="1:18" ht="64.5" customHeight="1">
      <c r="A6" s="15" t="s">
        <v>38</v>
      </c>
      <c r="B6" s="11" t="s">
        <v>49</v>
      </c>
      <c r="C6" s="8">
        <v>171601094</v>
      </c>
      <c r="D6" s="8">
        <f>'[2]Debtors Per Service'!B7</f>
        <v>13991750</v>
      </c>
      <c r="E6" s="8">
        <f>'[2]Debtors Per Service'!I7</f>
        <v>16161527</v>
      </c>
      <c r="F6" s="8">
        <f>'[2]Debtors Per Service'!P7</f>
        <v>15378563</v>
      </c>
      <c r="G6" s="8">
        <f>'[2]Debtors Per Service'!W7</f>
        <v>14620827</v>
      </c>
      <c r="H6" s="8">
        <f>'[2]Debtors Per Service'!AD7</f>
        <v>14080066</v>
      </c>
      <c r="I6" s="8">
        <f>'[2]Debtors Per Service'!AK7</f>
        <v>12394306</v>
      </c>
      <c r="J6" s="8">
        <f>'[2]Debtors Per Service'!AR7</f>
        <v>13453566</v>
      </c>
      <c r="K6" s="8">
        <f>'[2]Debtors Per Service'!AY7</f>
        <v>12982280</v>
      </c>
      <c r="L6" s="8">
        <f>'[2]Debtors Per Service'!BF7</f>
        <v>15448203</v>
      </c>
      <c r="M6" s="8">
        <f>'[2]Debtors Per Service'!BM7</f>
        <v>15021000</v>
      </c>
      <c r="N6" s="8">
        <f>'[2]Debtors Per Service'!BT7</f>
        <v>14041443</v>
      </c>
      <c r="O6" s="8">
        <f>'[2]Debtors Per Service'!CA7</f>
        <v>14027563</v>
      </c>
      <c r="P6" s="5">
        <f>SUM(D6:O6)</f>
        <v>171601094</v>
      </c>
      <c r="Q6" s="28"/>
      <c r="R6" s="28"/>
    </row>
    <row r="7" spans="1:18" ht="64.5" customHeight="1">
      <c r="A7" s="15" t="s">
        <v>39</v>
      </c>
      <c r="B7" s="11" t="s">
        <v>50</v>
      </c>
      <c r="C7" s="18">
        <v>51068247</v>
      </c>
      <c r="D7" s="8">
        <f>'[2]Debtors Per Service'!B8</f>
        <v>3180627</v>
      </c>
      <c r="E7" s="8">
        <f>'[2]Debtors Per Service'!I8</f>
        <v>3582632</v>
      </c>
      <c r="F7" s="8">
        <f>'[2]Debtors Per Service'!P8</f>
        <v>3662179</v>
      </c>
      <c r="G7" s="8">
        <f>'[2]Debtors Per Service'!W8</f>
        <v>3185892</v>
      </c>
      <c r="H7" s="8">
        <f>'[2]Debtors Per Service'!AD8</f>
        <v>3442693</v>
      </c>
      <c r="I7" s="8">
        <f>'[2]Debtors Per Service'!AK8</f>
        <v>3851001</v>
      </c>
      <c r="J7" s="8">
        <f>'[2]Debtors Per Service'!AR8</f>
        <v>4083979</v>
      </c>
      <c r="K7" s="8">
        <f>'[2]Debtors Per Service'!AY8</f>
        <v>5140333</v>
      </c>
      <c r="L7" s="8">
        <f>'[2]Debtors Per Service'!BF8</f>
        <v>5503703</v>
      </c>
      <c r="M7" s="8">
        <f>'[2]Debtors Per Service'!BM8</f>
        <v>5371901</v>
      </c>
      <c r="N7" s="8">
        <f>'[2]Debtors Per Service'!BT8</f>
        <v>5383368</v>
      </c>
      <c r="O7" s="8">
        <f>'[2]Debtors Per Service'!CA8</f>
        <v>4679939</v>
      </c>
      <c r="P7" s="5">
        <f>SUM(D7:O7)</f>
        <v>51068247</v>
      </c>
      <c r="Q7" s="28"/>
      <c r="R7" s="28"/>
    </row>
    <row r="8" spans="1:18" ht="64.5" customHeight="1">
      <c r="A8" s="15" t="s">
        <v>40</v>
      </c>
      <c r="B8" s="11" t="s">
        <v>82</v>
      </c>
      <c r="C8" s="8">
        <f>-'[3]Sheet1'!$C$46</f>
        <v>35071771</v>
      </c>
      <c r="D8" s="8">
        <f>'[2]Debtors Per Service'!B9+37459+11511.67</f>
        <v>2532751.67</v>
      </c>
      <c r="E8" s="8">
        <f>'[2]Debtors Per Service'!I9+37459+11511.67</f>
        <v>2522374.67</v>
      </c>
      <c r="F8" s="8">
        <f>'[2]Debtors Per Service'!P9+37459+11511.67</f>
        <v>7875577.67</v>
      </c>
      <c r="G8" s="8">
        <f>'[2]Debtors Per Service'!W9+37459+11511.67</f>
        <v>2476954.67</v>
      </c>
      <c r="H8" s="8">
        <f>'[2]Debtors Per Service'!AD9+37459+11511.67</f>
        <v>2515430.67</v>
      </c>
      <c r="I8" s="8">
        <f>'[2]Debtors Per Service'!AK9+37459+11511.67</f>
        <v>2706709.67</v>
      </c>
      <c r="J8" s="8">
        <f>'[2]Debtors Per Service'!AR9+37459+11511.67</f>
        <v>2511864.67</v>
      </c>
      <c r="K8" s="8">
        <f>'[2]Debtors Per Service'!AY9+37459+11511.67</f>
        <v>2302840.67</v>
      </c>
      <c r="L8" s="8">
        <f>'[2]Debtors Per Service'!BF9+37459+11511.67</f>
        <v>2338343.67</v>
      </c>
      <c r="M8" s="8">
        <f>'[2]Debtors Per Service'!BM9+37459+11511.67</f>
        <v>2363597.67</v>
      </c>
      <c r="N8" s="8">
        <f>'[2]Debtors Per Service'!BT9+37459+11511.67</f>
        <v>2488364.67</v>
      </c>
      <c r="O8" s="8">
        <f>'[2]Debtors Per Service'!CA9+37459+11511.67</f>
        <v>2436960.67</v>
      </c>
      <c r="P8" s="5">
        <f>SUM(D8:O8)</f>
        <v>35071771.040000014</v>
      </c>
      <c r="Q8" s="28"/>
      <c r="R8" s="28"/>
    </row>
    <row r="9" spans="1:18" ht="64.5" customHeight="1">
      <c r="A9" s="15" t="s">
        <v>41</v>
      </c>
      <c r="B9" s="11" t="s">
        <v>51</v>
      </c>
      <c r="C9" s="8">
        <v>23061563</v>
      </c>
      <c r="D9" s="8">
        <f>'[2]Debtors Per Service'!B10+108171</f>
        <v>1625121</v>
      </c>
      <c r="E9" s="8">
        <f>'[2]Debtors Per Service'!I10</f>
        <v>1517951</v>
      </c>
      <c r="F9" s="8">
        <f>'[2]Debtors Per Service'!P10</f>
        <v>6254521</v>
      </c>
      <c r="G9" s="8">
        <f>'[2]Debtors Per Service'!W10</f>
        <v>1527950</v>
      </c>
      <c r="H9" s="8">
        <f>'[2]Debtors Per Service'!AD10</f>
        <v>1524950</v>
      </c>
      <c r="I9" s="8">
        <f>'[2]Debtors Per Service'!AK10</f>
        <v>1522950</v>
      </c>
      <c r="J9" s="8">
        <f>'[2]Debtors Per Service'!AR10</f>
        <v>1516950</v>
      </c>
      <c r="K9" s="8">
        <f>'[2]Debtors Per Service'!AY10</f>
        <v>1516950</v>
      </c>
      <c r="L9" s="8">
        <f>'[2]Debtors Per Service'!BF10</f>
        <v>1514950</v>
      </c>
      <c r="M9" s="8">
        <f>'[2]Debtors Per Service'!BM10</f>
        <v>1513450</v>
      </c>
      <c r="N9" s="8">
        <f>'[2]Debtors Per Service'!BT10</f>
        <v>1512950</v>
      </c>
      <c r="O9" s="8">
        <f>'[2]Debtors Per Service'!CA10</f>
        <v>1512870</v>
      </c>
      <c r="P9" s="5">
        <f aca="true" t="shared" si="0" ref="P9:P15">SUM(D9:O9)</f>
        <v>23061563</v>
      </c>
      <c r="Q9" s="28"/>
      <c r="R9" s="28"/>
    </row>
    <row r="10" spans="1:18" ht="64.5" customHeight="1">
      <c r="A10" s="15" t="s">
        <v>42</v>
      </c>
      <c r="B10" s="11" t="s">
        <v>52</v>
      </c>
      <c r="C10" s="8">
        <v>13331985</v>
      </c>
      <c r="D10" s="8">
        <f>'[2]Debtors Per Service'!B11</f>
        <v>1674758</v>
      </c>
      <c r="E10" s="8">
        <f>'[2]Debtors Per Service'!I11</f>
        <v>1059740</v>
      </c>
      <c r="F10" s="8">
        <f>'[2]Debtors Per Service'!P11</f>
        <v>1059740</v>
      </c>
      <c r="G10" s="8">
        <f>'[2]Debtors Per Service'!W11</f>
        <v>1059740</v>
      </c>
      <c r="H10" s="8">
        <f>'[2]Debtors Per Service'!AD11</f>
        <v>1059740</v>
      </c>
      <c r="I10" s="8">
        <f>'[2]Debtors Per Service'!AK11</f>
        <v>1059739</v>
      </c>
      <c r="J10" s="8">
        <f>'[2]Debtors Per Service'!AR11</f>
        <v>1059740</v>
      </c>
      <c r="K10" s="8">
        <f>'[2]Debtors Per Service'!AY11</f>
        <v>1059740</v>
      </c>
      <c r="L10" s="8">
        <f>'[2]Debtors Per Service'!BF11</f>
        <v>1059740</v>
      </c>
      <c r="M10" s="8">
        <f>'[2]Debtors Per Service'!BM11</f>
        <v>1059740</v>
      </c>
      <c r="N10" s="8">
        <f>'[2]Debtors Per Service'!BT11</f>
        <v>1059740</v>
      </c>
      <c r="O10" s="8">
        <f>'[2]Debtors Per Service'!CA11+100</f>
        <v>1059828</v>
      </c>
      <c r="P10" s="5">
        <f t="shared" si="0"/>
        <v>13331985</v>
      </c>
      <c r="Q10" s="28"/>
      <c r="R10" s="28"/>
    </row>
    <row r="11" spans="1:18" ht="64.5" customHeight="1">
      <c r="A11" s="15" t="s">
        <v>43</v>
      </c>
      <c r="B11" s="11" t="s">
        <v>53</v>
      </c>
      <c r="C11" s="8">
        <v>18671010</v>
      </c>
      <c r="D11" s="8">
        <f>'[2]Debtors Per Service'!B12</f>
        <v>1555920</v>
      </c>
      <c r="E11" s="8">
        <f>'[2]Debtors Per Service'!I12</f>
        <v>1555920</v>
      </c>
      <c r="F11" s="8">
        <f>'[2]Debtors Per Service'!P12</f>
        <v>1555920</v>
      </c>
      <c r="G11" s="8">
        <f>'[2]Debtors Per Service'!W12</f>
        <v>1555920</v>
      </c>
      <c r="H11" s="8">
        <f>'[2]Debtors Per Service'!AD12</f>
        <v>1555920</v>
      </c>
      <c r="I11" s="8">
        <f>'[2]Debtors Per Service'!AK12</f>
        <v>1555920</v>
      </c>
      <c r="J11" s="8">
        <f>'[2]Debtors Per Service'!AR12</f>
        <v>1555920</v>
      </c>
      <c r="K11" s="8">
        <f>'[2]Debtors Per Service'!AY12</f>
        <v>1555920</v>
      </c>
      <c r="L11" s="8">
        <f>'[2]Debtors Per Service'!BF12</f>
        <v>1555920</v>
      </c>
      <c r="M11" s="8">
        <f>'[2]Debtors Per Service'!BM12</f>
        <v>1555920</v>
      </c>
      <c r="N11" s="8">
        <f>'[2]Debtors Per Service'!BT12</f>
        <v>1555920</v>
      </c>
      <c r="O11" s="8">
        <f>'[2]Debtors Per Service'!CA12</f>
        <v>1555890</v>
      </c>
      <c r="P11" s="5">
        <f t="shared" si="0"/>
        <v>18671010</v>
      </c>
      <c r="Q11" s="28"/>
      <c r="R11" s="28"/>
    </row>
    <row r="12" spans="1:18" ht="64.5" customHeight="1">
      <c r="A12" s="15" t="s">
        <v>44</v>
      </c>
      <c r="B12" s="11" t="s">
        <v>56</v>
      </c>
      <c r="C12" s="8">
        <f>17707336-259016</f>
        <v>17448320</v>
      </c>
      <c r="D12" s="8">
        <f>'[2]Debtors Per Service'!B13-259016</f>
        <v>1216604</v>
      </c>
      <c r="E12" s="8">
        <f>'[2]Debtors Per Service'!I13</f>
        <v>1475620</v>
      </c>
      <c r="F12" s="8">
        <f>'[2]Debtors Per Service'!P13</f>
        <v>1475620</v>
      </c>
      <c r="G12" s="8">
        <f>'[2]Debtors Per Service'!W13</f>
        <v>1475620</v>
      </c>
      <c r="H12" s="8">
        <f>'[2]Debtors Per Service'!AD13</f>
        <v>1475620</v>
      </c>
      <c r="I12" s="8">
        <f>'[2]Debtors Per Service'!AK13</f>
        <v>1475620</v>
      </c>
      <c r="J12" s="8">
        <f>'[2]Debtors Per Service'!AR13</f>
        <v>1475620</v>
      </c>
      <c r="K12" s="8">
        <f>'[2]Debtors Per Service'!AY13</f>
        <v>1475620</v>
      </c>
      <c r="L12" s="8">
        <f>'[2]Debtors Per Service'!BF13</f>
        <v>1475620</v>
      </c>
      <c r="M12" s="8">
        <f>'[2]Debtors Per Service'!BM13</f>
        <v>1475620</v>
      </c>
      <c r="N12" s="8">
        <f>'[2]Debtors Per Service'!BT13</f>
        <v>1475620</v>
      </c>
      <c r="O12" s="8">
        <f>'[2]Debtors Per Service'!CA13-100</f>
        <v>1475516</v>
      </c>
      <c r="P12" s="5">
        <f t="shared" si="0"/>
        <v>17448320</v>
      </c>
      <c r="Q12" s="28"/>
      <c r="R12" s="28"/>
    </row>
    <row r="13" spans="1:18" ht="64.5" customHeight="1">
      <c r="A13" s="15" t="s">
        <v>45</v>
      </c>
      <c r="B13" s="11" t="s">
        <v>54</v>
      </c>
      <c r="C13" s="8">
        <v>20416918</v>
      </c>
      <c r="D13" s="8">
        <f>'[2]Debtors Per Service'!B14</f>
        <v>1701410</v>
      </c>
      <c r="E13" s="8">
        <f>'[2]Debtors Per Service'!I14</f>
        <v>1701410</v>
      </c>
      <c r="F13" s="8">
        <f>'[2]Debtors Per Service'!P14</f>
        <v>1701410</v>
      </c>
      <c r="G13" s="8">
        <f>'[2]Debtors Per Service'!W14</f>
        <v>1701410</v>
      </c>
      <c r="H13" s="8">
        <f>'[2]Debtors Per Service'!AD14</f>
        <v>1701410</v>
      </c>
      <c r="I13" s="8">
        <f>'[2]Debtors Per Service'!AK14</f>
        <v>1701410</v>
      </c>
      <c r="J13" s="8">
        <f>'[2]Debtors Per Service'!AR14</f>
        <v>1701410</v>
      </c>
      <c r="K13" s="8">
        <f>'[2]Debtors Per Service'!AY14</f>
        <v>1701410</v>
      </c>
      <c r="L13" s="8">
        <f>'[2]Debtors Per Service'!BF14</f>
        <v>1701410</v>
      </c>
      <c r="M13" s="8">
        <f>'[2]Debtors Per Service'!BM14</f>
        <v>1701410</v>
      </c>
      <c r="N13" s="8">
        <f>'[2]Debtors Per Service'!BT14</f>
        <v>1701410</v>
      </c>
      <c r="O13" s="8">
        <f>'[2]Debtors Per Service'!CA14</f>
        <v>1701408</v>
      </c>
      <c r="P13" s="5">
        <f t="shared" si="0"/>
        <v>20416918</v>
      </c>
      <c r="Q13" s="28"/>
      <c r="R13" s="28"/>
    </row>
    <row r="14" spans="1:18" ht="64.5" customHeight="1">
      <c r="A14" s="15" t="s">
        <v>46</v>
      </c>
      <c r="B14" s="12" t="s">
        <v>55</v>
      </c>
      <c r="C14" s="8">
        <v>26370560</v>
      </c>
      <c r="D14" s="8">
        <f>'[2]Debtors Per Service'!B15</f>
        <v>2197550</v>
      </c>
      <c r="E14" s="8">
        <f>'[2]Debtors Per Service'!I15</f>
        <v>2197550</v>
      </c>
      <c r="F14" s="8">
        <f>'[2]Debtors Per Service'!P15</f>
        <v>2197550</v>
      </c>
      <c r="G14" s="8">
        <f>'[2]Debtors Per Service'!W15</f>
        <v>2197550</v>
      </c>
      <c r="H14" s="8">
        <f>'[2]Debtors Per Service'!AD15</f>
        <v>2197550</v>
      </c>
      <c r="I14" s="8">
        <f>'[2]Debtors Per Service'!AK15</f>
        <v>2197550</v>
      </c>
      <c r="J14" s="8">
        <f>'[2]Debtors Per Service'!AR15</f>
        <v>2197550</v>
      </c>
      <c r="K14" s="8">
        <f>'[2]Debtors Per Service'!AY15</f>
        <v>2197550</v>
      </c>
      <c r="L14" s="8">
        <f>'[2]Debtors Per Service'!BF15</f>
        <v>2197550</v>
      </c>
      <c r="M14" s="8">
        <f>'[2]Debtors Per Service'!BM15</f>
        <v>2197550</v>
      </c>
      <c r="N14" s="8">
        <f>'[2]Debtors Per Service'!BT15</f>
        <v>2197550</v>
      </c>
      <c r="O14" s="8">
        <f>'[2]Debtors Per Service'!CA15</f>
        <v>2197510</v>
      </c>
      <c r="P14" s="5">
        <f t="shared" si="0"/>
        <v>26370560</v>
      </c>
      <c r="Q14" s="28"/>
      <c r="R14" s="28"/>
    </row>
    <row r="15" spans="1:18" ht="64.5" customHeight="1">
      <c r="A15" s="15" t="s">
        <v>47</v>
      </c>
      <c r="B15" s="13" t="s">
        <v>83</v>
      </c>
      <c r="C15" s="8">
        <f>31233009-138140</f>
        <v>31094869</v>
      </c>
      <c r="D15" s="8">
        <f>'[2]Debtors Per Service'!B16-138140</f>
        <v>2464610</v>
      </c>
      <c r="E15" s="8">
        <f>'[2]Debtors Per Service'!I16</f>
        <v>2602750</v>
      </c>
      <c r="F15" s="8">
        <f>'[2]Debtors Per Service'!P16</f>
        <v>2602750</v>
      </c>
      <c r="G15" s="8">
        <f>'[2]Debtors Per Service'!W16</f>
        <v>2602750</v>
      </c>
      <c r="H15" s="8">
        <f>'[2]Debtors Per Service'!AD16</f>
        <v>2602750</v>
      </c>
      <c r="I15" s="8">
        <f>'[2]Debtors Per Service'!AK16</f>
        <v>2602750</v>
      </c>
      <c r="J15" s="8">
        <f>'[2]Debtors Per Service'!AR16</f>
        <v>2602750</v>
      </c>
      <c r="K15" s="8">
        <f>'[2]Debtors Per Service'!AY16</f>
        <v>2602750</v>
      </c>
      <c r="L15" s="8">
        <f>'[2]Debtors Per Service'!BF16</f>
        <v>2602750</v>
      </c>
      <c r="M15" s="8">
        <f>'[2]Debtors Per Service'!BM16</f>
        <v>2602750</v>
      </c>
      <c r="N15" s="8">
        <f>'[2]Debtors Per Service'!BT16</f>
        <v>2602750</v>
      </c>
      <c r="O15" s="8">
        <f>'[2]Debtors Per Service'!CA16</f>
        <v>2602759</v>
      </c>
      <c r="P15" s="5">
        <f t="shared" si="0"/>
        <v>31094869</v>
      </c>
      <c r="Q15" s="28"/>
      <c r="R15" s="28"/>
    </row>
    <row r="16" spans="1:16" ht="64.5" customHeight="1">
      <c r="A16" s="16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5"/>
    </row>
    <row r="17" spans="1:16" s="41" customFormat="1" ht="34.5" customHeight="1" thickBot="1">
      <c r="A17" s="64"/>
      <c r="B17" s="65"/>
      <c r="C17" s="39">
        <f>SUM(C5:C16)</f>
        <v>526752790</v>
      </c>
      <c r="D17" s="39">
        <f>SUM(D5:D16)</f>
        <v>40031313.67</v>
      </c>
      <c r="E17" s="39">
        <f aca="true" t="shared" si="1" ref="E17:O17">SUM(E5:E16)</f>
        <v>42146583.67</v>
      </c>
      <c r="F17" s="39">
        <f t="shared" si="1"/>
        <v>76555852.67</v>
      </c>
      <c r="G17" s="39">
        <f t="shared" si="1"/>
        <v>40253722.67</v>
      </c>
      <c r="H17" s="39">
        <f t="shared" si="1"/>
        <v>39983368.67</v>
      </c>
      <c r="I17" s="39">
        <f t="shared" si="1"/>
        <v>38862064.67</v>
      </c>
      <c r="J17" s="39">
        <f t="shared" si="1"/>
        <v>39948458.67</v>
      </c>
      <c r="K17" s="39">
        <f t="shared" si="1"/>
        <v>40319502.67</v>
      </c>
      <c r="L17" s="39">
        <f t="shared" si="1"/>
        <v>43182298.67</v>
      </c>
      <c r="M17" s="39">
        <f t="shared" si="1"/>
        <v>42642047.67</v>
      </c>
      <c r="N17" s="39">
        <f t="shared" si="1"/>
        <v>41798224.67</v>
      </c>
      <c r="O17" s="39">
        <f t="shared" si="1"/>
        <v>41029351.67</v>
      </c>
      <c r="P17" s="60">
        <f>SUM(P5:P16)</f>
        <v>526752790.04</v>
      </c>
    </row>
    <row r="20" ht="12.75">
      <c r="C20" s="28"/>
    </row>
  </sheetData>
  <printOptions/>
  <pageMargins left="0.52" right="0.2" top="0.81" bottom="1" header="0.5" footer="0.5"/>
  <pageSetup horizontalDpi="600" verticalDpi="600" orientation="landscape" paperSize="9" scale="50" r:id="rId1"/>
  <headerFooter alignWithMargins="0">
    <oddFooter>&amp;C&amp;"Arial,Bold"&amp;12Page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view="pageBreakPreview" zoomScale="60" workbookViewId="0" topLeftCell="A7">
      <selection activeCell="E14" sqref="E14"/>
    </sheetView>
  </sheetViews>
  <sheetFormatPr defaultColWidth="9.140625" defaultRowHeight="12.75"/>
  <cols>
    <col min="1" max="1" width="7.28125" style="0" customWidth="1"/>
    <col min="2" max="2" width="34.7109375" style="0" customWidth="1"/>
    <col min="3" max="13" width="15.7109375" style="0" customWidth="1"/>
    <col min="14" max="14" width="30.7109375" style="0" customWidth="1"/>
    <col min="15" max="16" width="15.7109375" style="0" customWidth="1"/>
    <col min="17" max="17" width="16.57421875" style="0" customWidth="1"/>
  </cols>
  <sheetData>
    <row r="1" spans="1:2" s="42" customFormat="1" ht="45" customHeight="1">
      <c r="A1" s="42" t="s">
        <v>86</v>
      </c>
      <c r="B1" s="32"/>
    </row>
    <row r="2" s="1" customFormat="1" ht="19.5" customHeight="1" thickBot="1"/>
    <row r="3" spans="1:16" s="35" customFormat="1" ht="60" customHeight="1">
      <c r="A3" s="33"/>
      <c r="B3" s="7"/>
      <c r="C3" s="44" t="s">
        <v>34</v>
      </c>
      <c r="D3" s="45" t="s">
        <v>21</v>
      </c>
      <c r="E3" s="45" t="s">
        <v>22</v>
      </c>
      <c r="F3" s="45" t="s">
        <v>23</v>
      </c>
      <c r="G3" s="45" t="s">
        <v>24</v>
      </c>
      <c r="H3" s="45" t="s">
        <v>25</v>
      </c>
      <c r="I3" s="45" t="s">
        <v>26</v>
      </c>
      <c r="J3" s="45" t="s">
        <v>27</v>
      </c>
      <c r="K3" s="45" t="s">
        <v>28</v>
      </c>
      <c r="L3" s="45" t="s">
        <v>29</v>
      </c>
      <c r="M3" s="45" t="s">
        <v>30</v>
      </c>
      <c r="N3" s="46" t="s">
        <v>31</v>
      </c>
      <c r="O3" s="46" t="s">
        <v>32</v>
      </c>
      <c r="P3" s="47" t="s">
        <v>33</v>
      </c>
    </row>
    <row r="4" spans="1:16" ht="19.5" customHeigh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6"/>
    </row>
    <row r="5" spans="1:17" s="52" customFormat="1" ht="60" customHeight="1">
      <c r="A5" s="48" t="s">
        <v>0</v>
      </c>
      <c r="B5" s="17" t="s">
        <v>1</v>
      </c>
      <c r="C5" s="49">
        <f>'[1]Per Directorate'!C22</f>
        <v>0</v>
      </c>
      <c r="D5" s="49">
        <f>'[1]Per Directorate'!D22</f>
        <v>0</v>
      </c>
      <c r="E5" s="49">
        <f>'[1]Per Directorate'!E22</f>
        <v>0</v>
      </c>
      <c r="F5" s="49">
        <f>'[1]Per Directorate'!F22</f>
        <v>0</v>
      </c>
      <c r="G5" s="49">
        <f>'[1]Per Directorate'!G22</f>
        <v>0</v>
      </c>
      <c r="H5" s="49">
        <f>'[1]Per Directorate'!H22</f>
        <v>0</v>
      </c>
      <c r="I5" s="49">
        <f>'[1]Per Directorate'!I22</f>
        <v>0</v>
      </c>
      <c r="J5" s="49">
        <f>'[1]Per Directorate'!J22</f>
        <v>0</v>
      </c>
      <c r="K5" s="49">
        <f>'[1]Per Directorate'!K22</f>
        <v>0</v>
      </c>
      <c r="L5" s="49">
        <f>'[1]Per Directorate'!L22</f>
        <v>0</v>
      </c>
      <c r="M5" s="49">
        <f>'[1]Per Directorate'!M22</f>
        <v>0</v>
      </c>
      <c r="N5" s="49">
        <f>'[1]Per Directorate'!N22</f>
        <v>0</v>
      </c>
      <c r="O5" s="49">
        <f>'[1]Per Directorate'!O22</f>
        <v>0</v>
      </c>
      <c r="P5" s="50">
        <f>'[1]Per Directorate'!P22</f>
        <v>0</v>
      </c>
      <c r="Q5" s="51"/>
    </row>
    <row r="6" spans="1:17" s="52" customFormat="1" ht="60" customHeight="1">
      <c r="A6" s="48" t="s">
        <v>2</v>
      </c>
      <c r="B6" s="17" t="s">
        <v>3</v>
      </c>
      <c r="C6" s="49">
        <f>'[1]Per Directorate'!C23</f>
        <v>-3815350</v>
      </c>
      <c r="D6" s="49">
        <f>'[1]Per Directorate'!D23</f>
        <v>-317930.8333333334</v>
      </c>
      <c r="E6" s="49">
        <f>'[1]Per Directorate'!E23</f>
        <v>-317930.8333333334</v>
      </c>
      <c r="F6" s="49">
        <f>'[1]Per Directorate'!F23</f>
        <v>-318110.8333333334</v>
      </c>
      <c r="G6" s="49">
        <f>'[1]Per Directorate'!G23</f>
        <v>-317930.8333333334</v>
      </c>
      <c r="H6" s="49">
        <f>'[1]Per Directorate'!H23</f>
        <v>-317930.8333333334</v>
      </c>
      <c r="I6" s="49">
        <f>'[1]Per Directorate'!I23</f>
        <v>-317930.8333333334</v>
      </c>
      <c r="J6" s="49">
        <f>'[1]Per Directorate'!J23</f>
        <v>-317930.8333333334</v>
      </c>
      <c r="K6" s="49">
        <f>'[1]Per Directorate'!K23</f>
        <v>-317930.8333333334</v>
      </c>
      <c r="L6" s="49">
        <f>'[1]Per Directorate'!L23</f>
        <v>-317930.8333333334</v>
      </c>
      <c r="M6" s="49">
        <f>'[1]Per Directorate'!M23</f>
        <v>-317930.8333333334</v>
      </c>
      <c r="N6" s="49">
        <f>'[1]Per Directorate'!N23</f>
        <v>-317930.8333333334</v>
      </c>
      <c r="O6" s="49">
        <f>'[1]Per Directorate'!O23</f>
        <v>-317930.8333333334</v>
      </c>
      <c r="P6" s="50">
        <f>'[1]Per Directorate'!P23</f>
        <v>-3815350</v>
      </c>
      <c r="Q6" s="51"/>
    </row>
    <row r="7" spans="1:17" s="52" customFormat="1" ht="60" customHeight="1">
      <c r="A7" s="48" t="s">
        <v>4</v>
      </c>
      <c r="B7" s="17" t="s">
        <v>5</v>
      </c>
      <c r="C7" s="49">
        <f>'[1]Per Directorate'!C24</f>
        <v>-9143630</v>
      </c>
      <c r="D7" s="49">
        <f>'[1]Per Directorate'!D24</f>
        <v>-761846.8333333334</v>
      </c>
      <c r="E7" s="49">
        <f>'[1]Per Directorate'!E24</f>
        <v>-761846.8333333334</v>
      </c>
      <c r="F7" s="49">
        <f>'[1]Per Directorate'!F24</f>
        <v>-761846.8333333334</v>
      </c>
      <c r="G7" s="49">
        <f>'[1]Per Directorate'!G24</f>
        <v>-761846.8333333334</v>
      </c>
      <c r="H7" s="49">
        <f>'[1]Per Directorate'!H24</f>
        <v>-761846.8333333334</v>
      </c>
      <c r="I7" s="49">
        <f>'[1]Per Directorate'!I24</f>
        <v>-762176.8333333334</v>
      </c>
      <c r="J7" s="49">
        <f>'[1]Per Directorate'!J24</f>
        <v>-761846.8333333334</v>
      </c>
      <c r="K7" s="49">
        <f>'[1]Per Directorate'!K24</f>
        <v>-761846.8333333334</v>
      </c>
      <c r="L7" s="49">
        <f>'[1]Per Directorate'!L24</f>
        <v>-761846.8333333334</v>
      </c>
      <c r="M7" s="49">
        <f>'[1]Per Directorate'!M24</f>
        <v>-761846.8333333334</v>
      </c>
      <c r="N7" s="49">
        <f>'[1]Per Directorate'!N24</f>
        <v>-761846.8333333334</v>
      </c>
      <c r="O7" s="49">
        <f>'[1]Per Directorate'!O24</f>
        <v>-762984.8333333334</v>
      </c>
      <c r="P7" s="50">
        <f>'[1]Per Directorate'!P24</f>
        <v>-9143630</v>
      </c>
      <c r="Q7" s="51"/>
    </row>
    <row r="8" spans="1:17" s="52" customFormat="1" ht="60" customHeight="1">
      <c r="A8" s="48" t="s">
        <v>6</v>
      </c>
      <c r="B8" s="17" t="s">
        <v>7</v>
      </c>
      <c r="C8" s="49">
        <f>'[1]Per Directorate'!C25</f>
        <v>-174989984</v>
      </c>
      <c r="D8" s="49">
        <f>'[1]Per Directorate'!D25</f>
        <v>-14587245</v>
      </c>
      <c r="E8" s="49">
        <f>'[1]Per Directorate'!E25</f>
        <v>-14582047</v>
      </c>
      <c r="F8" s="49">
        <f>'[1]Per Directorate'!F25</f>
        <v>-14582047</v>
      </c>
      <c r="G8" s="49">
        <f>'[1]Per Directorate'!G25</f>
        <v>-14582047</v>
      </c>
      <c r="H8" s="49">
        <f>'[1]Per Directorate'!H25</f>
        <v>-14582048</v>
      </c>
      <c r="I8" s="49">
        <f>'[1]Per Directorate'!I25</f>
        <v>-14582048</v>
      </c>
      <c r="J8" s="49">
        <f>'[1]Per Directorate'!J25</f>
        <v>-14582230</v>
      </c>
      <c r="K8" s="49">
        <f>'[1]Per Directorate'!K25</f>
        <v>-14582048</v>
      </c>
      <c r="L8" s="49">
        <f>'[1]Per Directorate'!L25</f>
        <v>-14582048</v>
      </c>
      <c r="M8" s="49">
        <f>'[1]Per Directorate'!M25</f>
        <v>-14582048</v>
      </c>
      <c r="N8" s="49">
        <f>'[1]Per Directorate'!N25</f>
        <v>-14582048</v>
      </c>
      <c r="O8" s="49">
        <f>'[1]Per Directorate'!O25</f>
        <v>-14582080</v>
      </c>
      <c r="P8" s="50">
        <f>'[1]Per Directorate'!P25</f>
        <v>-174989984</v>
      </c>
      <c r="Q8" s="51"/>
    </row>
    <row r="9" spans="1:17" s="52" customFormat="1" ht="60" customHeight="1">
      <c r="A9" s="48" t="s">
        <v>8</v>
      </c>
      <c r="B9" s="17" t="s">
        <v>9</v>
      </c>
      <c r="C9" s="49">
        <f>'[1]Per Directorate'!C26</f>
        <v>-41439990</v>
      </c>
      <c r="D9" s="49">
        <f>'[1]Per Directorate'!D26</f>
        <v>-3449706.5</v>
      </c>
      <c r="E9" s="49">
        <f>'[1]Per Directorate'!E26</f>
        <v>-3450776.5</v>
      </c>
      <c r="F9" s="49">
        <f>'[1]Per Directorate'!F26</f>
        <v>-3462201.5</v>
      </c>
      <c r="G9" s="49">
        <f>'[1]Per Directorate'!G26</f>
        <v>-3414524.5</v>
      </c>
      <c r="H9" s="49">
        <f>'[1]Per Directorate'!H26</f>
        <v>-3482461.5</v>
      </c>
      <c r="I9" s="49">
        <f>'[1]Per Directorate'!I26</f>
        <v>-2756004.5</v>
      </c>
      <c r="J9" s="49">
        <f>'[1]Per Directorate'!J26</f>
        <v>-4069031.5</v>
      </c>
      <c r="K9" s="49">
        <f>'[1]Per Directorate'!K26</f>
        <v>-3531781.5</v>
      </c>
      <c r="L9" s="49">
        <f>'[1]Per Directorate'!L26</f>
        <v>-3438351.5</v>
      </c>
      <c r="M9" s="49">
        <f>'[1]Per Directorate'!M26</f>
        <v>-3492656.5</v>
      </c>
      <c r="N9" s="49">
        <f>'[1]Per Directorate'!N26</f>
        <v>-3441947.5</v>
      </c>
      <c r="O9" s="49">
        <f>'[1]Per Directorate'!O26</f>
        <v>-3450546.5</v>
      </c>
      <c r="P9" s="50">
        <f>'[1]Per Directorate'!P26</f>
        <v>-41439990</v>
      </c>
      <c r="Q9" s="51"/>
    </row>
    <row r="10" spans="1:17" s="52" customFormat="1" ht="60" customHeight="1">
      <c r="A10" s="48" t="s">
        <v>10</v>
      </c>
      <c r="B10" s="17" t="s">
        <v>11</v>
      </c>
      <c r="C10" s="49">
        <f>'[1]Per Directorate'!C27</f>
        <v>-120801591</v>
      </c>
      <c r="D10" s="49">
        <f>'[1]Per Directorate'!D27</f>
        <v>-32349405.499999996</v>
      </c>
      <c r="E10" s="49">
        <f>'[1]Per Directorate'!E27</f>
        <v>-8041085.5</v>
      </c>
      <c r="F10" s="49">
        <f>'[1]Per Directorate'!F27</f>
        <v>-8041085.5</v>
      </c>
      <c r="G10" s="49">
        <f>'[1]Per Directorate'!G27</f>
        <v>-8041085.5</v>
      </c>
      <c r="H10" s="49">
        <f>'[1]Per Directorate'!H27</f>
        <v>-8041085.5</v>
      </c>
      <c r="I10" s="49">
        <f>'[1]Per Directorate'!I27</f>
        <v>-8041265.5</v>
      </c>
      <c r="J10" s="49">
        <f>'[1]Per Directorate'!J27</f>
        <v>-8041150.5</v>
      </c>
      <c r="K10" s="49">
        <f>'[1]Per Directorate'!K27</f>
        <v>-8041085.5</v>
      </c>
      <c r="L10" s="49">
        <f>'[1]Per Directorate'!L27</f>
        <v>-8041085.5</v>
      </c>
      <c r="M10" s="49">
        <f>'[1]Per Directorate'!M27</f>
        <v>-8041085.5</v>
      </c>
      <c r="N10" s="49">
        <f>'[1]Per Directorate'!N27</f>
        <v>-8041085.5</v>
      </c>
      <c r="O10" s="49">
        <f>'[1]Per Directorate'!O27</f>
        <v>-8041085.5</v>
      </c>
      <c r="P10" s="50">
        <f>'[1]Per Directorate'!P27</f>
        <v>-120801591</v>
      </c>
      <c r="Q10" s="51"/>
    </row>
    <row r="11" spans="1:17" s="52" customFormat="1" ht="60" customHeight="1">
      <c r="A11" s="48" t="s">
        <v>12</v>
      </c>
      <c r="B11" s="17" t="s">
        <v>13</v>
      </c>
      <c r="C11" s="49">
        <f>'[1]Per Directorate'!C28</f>
        <v>-4094716</v>
      </c>
      <c r="D11" s="49">
        <f>'[1]Per Directorate'!D28</f>
        <v>-68510</v>
      </c>
      <c r="E11" s="49">
        <f>'[1]Per Directorate'!E28</f>
        <v>-68510</v>
      </c>
      <c r="F11" s="49">
        <f>'[1]Per Directorate'!F28</f>
        <v>-68510</v>
      </c>
      <c r="G11" s="49">
        <f>'[1]Per Directorate'!G28</f>
        <v>-68510</v>
      </c>
      <c r="H11" s="49">
        <f>'[1]Per Directorate'!H28</f>
        <v>-68510</v>
      </c>
      <c r="I11" s="49">
        <f>'[1]Per Directorate'!I28</f>
        <v>-68510</v>
      </c>
      <c r="J11" s="49">
        <f>'[1]Per Directorate'!J28</f>
        <v>-68510</v>
      </c>
      <c r="K11" s="49">
        <f>'[1]Per Directorate'!K28</f>
        <v>-68510</v>
      </c>
      <c r="L11" s="49">
        <f>'[1]Per Directorate'!L28</f>
        <v>-68510</v>
      </c>
      <c r="M11" s="49">
        <f>'[1]Per Directorate'!M28</f>
        <v>-68510</v>
      </c>
      <c r="N11" s="49">
        <f>'[1]Per Directorate'!N28</f>
        <v>-68510</v>
      </c>
      <c r="O11" s="49">
        <f>'[1]Per Directorate'!O28</f>
        <v>-3341106</v>
      </c>
      <c r="P11" s="50">
        <f>'[1]Per Directorate'!P28</f>
        <v>-4094716</v>
      </c>
      <c r="Q11" s="51"/>
    </row>
    <row r="12" spans="1:17" s="52" customFormat="1" ht="60" customHeight="1">
      <c r="A12" s="48" t="s">
        <v>14</v>
      </c>
      <c r="B12" s="17" t="s">
        <v>15</v>
      </c>
      <c r="C12" s="49">
        <f>'[1]Per Directorate'!C29</f>
        <v>-120180</v>
      </c>
      <c r="D12" s="49">
        <f>'[1]Per Directorate'!D29</f>
        <v>0</v>
      </c>
      <c r="E12" s="49">
        <f>'[1]Per Directorate'!E29</f>
        <v>0</v>
      </c>
      <c r="F12" s="49">
        <f>'[1]Per Directorate'!F29</f>
        <v>-30000</v>
      </c>
      <c r="G12" s="49">
        <f>'[1]Per Directorate'!G29</f>
        <v>0</v>
      </c>
      <c r="H12" s="49">
        <f>'[1]Per Directorate'!H29</f>
        <v>0</v>
      </c>
      <c r="I12" s="49">
        <f>'[1]Per Directorate'!I29</f>
        <v>-30180</v>
      </c>
      <c r="J12" s="49">
        <f>'[1]Per Directorate'!J29</f>
        <v>0</v>
      </c>
      <c r="K12" s="49">
        <f>'[1]Per Directorate'!K29</f>
        <v>-30000</v>
      </c>
      <c r="L12" s="49">
        <f>'[1]Per Directorate'!L29</f>
        <v>0</v>
      </c>
      <c r="M12" s="49">
        <f>'[1]Per Directorate'!M29</f>
        <v>0</v>
      </c>
      <c r="N12" s="49">
        <f>'[1]Per Directorate'!N29</f>
        <v>0</v>
      </c>
      <c r="O12" s="49">
        <f>'[1]Per Directorate'!O29</f>
        <v>-30000</v>
      </c>
      <c r="P12" s="50">
        <f>'[1]Per Directorate'!P29</f>
        <v>-120180</v>
      </c>
      <c r="Q12" s="51"/>
    </row>
    <row r="13" spans="1:17" s="52" customFormat="1" ht="60" customHeight="1">
      <c r="A13" s="48" t="s">
        <v>16</v>
      </c>
      <c r="B13" s="17" t="s">
        <v>17</v>
      </c>
      <c r="C13" s="49">
        <f>'[1]Per Directorate'!C30</f>
        <v>-161758626</v>
      </c>
      <c r="D13" s="49">
        <f>'[1]Per Directorate'!D30</f>
        <v>-124018598.41666666</v>
      </c>
      <c r="E13" s="49">
        <f>'[1]Per Directorate'!E30</f>
        <v>-1732530.4166666665</v>
      </c>
      <c r="F13" s="49">
        <f>'[1]Per Directorate'!F30</f>
        <v>-1732530.4166666665</v>
      </c>
      <c r="G13" s="49">
        <f>'[1]Per Directorate'!G30</f>
        <v>-2082530.4166666665</v>
      </c>
      <c r="H13" s="49">
        <f>'[1]Per Directorate'!H30</f>
        <v>-1782530.4166666665</v>
      </c>
      <c r="I13" s="49">
        <f>'[1]Per Directorate'!I30</f>
        <v>-7860186.516666667</v>
      </c>
      <c r="J13" s="49">
        <f>'[1]Per Directorate'!J30</f>
        <v>-1701706.5166666664</v>
      </c>
      <c r="K13" s="49">
        <f>'[1]Per Directorate'!K30</f>
        <v>-1701706.5166666664</v>
      </c>
      <c r="L13" s="49">
        <f>'[1]Per Directorate'!L30</f>
        <v>-7232706.516666667</v>
      </c>
      <c r="M13" s="49">
        <f>'[1]Per Directorate'!M30</f>
        <v>-1701706.5166666664</v>
      </c>
      <c r="N13" s="49">
        <f>'[1]Per Directorate'!N30</f>
        <v>-1701706.5166666664</v>
      </c>
      <c r="O13" s="49">
        <f>'[1]Per Directorate'!O30</f>
        <v>-8510186.516666666</v>
      </c>
      <c r="P13" s="50">
        <f>'[1]Per Directorate'!P30</f>
        <v>-161758625.70000002</v>
      </c>
      <c r="Q13" s="51"/>
    </row>
    <row r="14" spans="1:17" s="52" customFormat="1" ht="60" customHeight="1">
      <c r="A14" s="48" t="s">
        <v>18</v>
      </c>
      <c r="B14" s="17" t="s">
        <v>19</v>
      </c>
      <c r="C14" s="49">
        <f>'[1]Per Directorate'!C31</f>
        <v>-10588723</v>
      </c>
      <c r="D14" s="49">
        <f>'[1]Per Directorate'!D31</f>
        <v>-749571.4099999999</v>
      </c>
      <c r="E14" s="49">
        <f>'[1]Per Directorate'!E31</f>
        <v>-749571.4099999999</v>
      </c>
      <c r="F14" s="49">
        <f>'[1]Per Directorate'!F31</f>
        <v>-749572.4099999999</v>
      </c>
      <c r="G14" s="49">
        <f>'[1]Per Directorate'!G31</f>
        <v>-755312.4099999999</v>
      </c>
      <c r="H14" s="49">
        <f>'[1]Per Directorate'!H31</f>
        <v>-755312.4099999999</v>
      </c>
      <c r="I14" s="49">
        <f>'[1]Per Directorate'!I31</f>
        <v>-755312.4099999999</v>
      </c>
      <c r="J14" s="49">
        <f>'[1]Per Directorate'!J31</f>
        <v>-755312.4099999999</v>
      </c>
      <c r="K14" s="49">
        <f>'[1]Per Directorate'!K31</f>
        <v>-755312.4099999999</v>
      </c>
      <c r="L14" s="49">
        <f>'[1]Per Directorate'!L31</f>
        <v>-755312.4099999999</v>
      </c>
      <c r="M14" s="49">
        <f>'[1]Per Directorate'!M31</f>
        <v>-755310.4099999999</v>
      </c>
      <c r="N14" s="49">
        <f>'[1]Per Directorate'!N31</f>
        <v>-755310.4099999999</v>
      </c>
      <c r="O14" s="49">
        <f>'[1]Per Directorate'!O31</f>
        <v>-2297508.41</v>
      </c>
      <c r="P14" s="50">
        <f>'[1]Per Directorate'!P31</f>
        <v>-10588722.920000002</v>
      </c>
      <c r="Q14" s="51"/>
    </row>
    <row r="15" spans="1:17" ht="60" customHeight="1">
      <c r="A15" s="2"/>
      <c r="B15" s="1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6"/>
      <c r="Q15" s="51"/>
    </row>
    <row r="16" spans="1:17" s="41" customFormat="1" ht="49.5" customHeight="1" thickBot="1">
      <c r="A16" s="36"/>
      <c r="B16" s="53"/>
      <c r="C16" s="39">
        <f aca="true" t="shared" si="0" ref="C16:O16">SUM(C5:C15)</f>
        <v>-526752790</v>
      </c>
      <c r="D16" s="39">
        <f>SUM(D5:D15)</f>
        <v>-176302814.4933333</v>
      </c>
      <c r="E16" s="39">
        <f t="shared" si="0"/>
        <v>-29704298.493333332</v>
      </c>
      <c r="F16" s="39">
        <f t="shared" si="0"/>
        <v>-29745904.493333332</v>
      </c>
      <c r="G16" s="39">
        <f t="shared" si="0"/>
        <v>-30023787.493333332</v>
      </c>
      <c r="H16" s="39">
        <f t="shared" si="0"/>
        <v>-29791725.493333332</v>
      </c>
      <c r="I16" s="39">
        <f t="shared" si="0"/>
        <v>-35173614.59333333</v>
      </c>
      <c r="J16" s="39">
        <f t="shared" si="0"/>
        <v>-30297718.59333333</v>
      </c>
      <c r="K16" s="39">
        <f t="shared" si="0"/>
        <v>-29790221.59333333</v>
      </c>
      <c r="L16" s="39">
        <f t="shared" si="0"/>
        <v>-35197791.59333333</v>
      </c>
      <c r="M16" s="39">
        <f t="shared" si="0"/>
        <v>-29721094.59333333</v>
      </c>
      <c r="N16" s="39">
        <f t="shared" si="0"/>
        <v>-29670385.59333333</v>
      </c>
      <c r="O16" s="39">
        <f t="shared" si="0"/>
        <v>-41333428.593333334</v>
      </c>
      <c r="P16" s="40">
        <f>SUM(P5:P15)</f>
        <v>-526752789.62000006</v>
      </c>
      <c r="Q16" s="51"/>
    </row>
    <row r="17" spans="2:16" ht="19.5" customHeight="1">
      <c r="B17" s="54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ht="19.5" customHeight="1">
      <c r="B18" s="54"/>
    </row>
    <row r="19" ht="19.5" customHeight="1">
      <c r="B19" s="54"/>
    </row>
    <row r="20" ht="19.5" customHeight="1">
      <c r="B20" s="54"/>
    </row>
    <row r="21" ht="19.5" customHeight="1">
      <c r="B21" s="54"/>
    </row>
    <row r="22" ht="19.5" customHeight="1">
      <c r="B22" s="54"/>
    </row>
    <row r="23" ht="19.5" customHeight="1">
      <c r="B23" s="54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</sheetData>
  <printOptions/>
  <pageMargins left="0.22" right="0.7480314960629921" top="0.5511811023622047" bottom="0.5118110236220472" header="0.5118110236220472" footer="0.5118110236220472"/>
  <pageSetup horizontalDpi="600" verticalDpi="600" orientation="landscape" paperSize="9" scale="50" r:id="rId1"/>
  <headerFooter alignWithMargins="0">
    <oddFooter>&amp;C&amp;"Arial,Bold"&amp;12Page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="60" workbookViewId="0" topLeftCell="A4">
      <selection activeCell="R7" sqref="R7"/>
    </sheetView>
  </sheetViews>
  <sheetFormatPr defaultColWidth="9.140625" defaultRowHeight="12.75"/>
  <cols>
    <col min="1" max="1" width="36.8515625" style="0" customWidth="1"/>
    <col min="2" max="2" width="17.57421875" style="28" customWidth="1"/>
    <col min="3" max="14" width="15.7109375" style="28" customWidth="1"/>
    <col min="15" max="15" width="17.140625" style="28" customWidth="1"/>
  </cols>
  <sheetData>
    <row r="1" spans="1:15" s="42" customFormat="1" ht="23.25">
      <c r="A1" s="42" t="s">
        <v>77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ht="13.5" thickBot="1"/>
    <row r="3" spans="1:15" s="41" customFormat="1" ht="54.75" customHeight="1">
      <c r="A3" s="56"/>
      <c r="B3" s="57" t="s">
        <v>64</v>
      </c>
      <c r="C3" s="58" t="s">
        <v>21</v>
      </c>
      <c r="D3" s="58" t="s">
        <v>22</v>
      </c>
      <c r="E3" s="58" t="s">
        <v>23</v>
      </c>
      <c r="F3" s="58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8" t="s">
        <v>30</v>
      </c>
      <c r="M3" s="58" t="s">
        <v>31</v>
      </c>
      <c r="N3" s="58" t="s">
        <v>32</v>
      </c>
      <c r="O3" s="59" t="s">
        <v>33</v>
      </c>
    </row>
    <row r="4" spans="1:15" s="77" customFormat="1" ht="54.75" customHeight="1">
      <c r="A4" s="74" t="s">
        <v>65</v>
      </c>
      <c r="B4" s="75">
        <f>'[1]Per Category-Direc'!B5+'[1]Per Category-Direc'!B22+'[1]Per Category-Direc'!B40+'[1]Per Category-Direc'!B58+'[1]Per Category-Direc'!B76+'[1]Per Category-Direc'!B94+'[1]Per Category-Direc'!B112+'[1]Per Category-Direc'!B130+'[1]Per Category-Direc'!B148+'[1]Per Category-Direc'!B165</f>
        <v>190290376</v>
      </c>
      <c r="C4" s="76">
        <f>'[1]Per Category-Direc'!C5+'[1]Per Category-Direc'!C22+'[1]Per Category-Direc'!C40+'[1]Per Category-Direc'!C58+'[1]Per Category-Direc'!C76+'[1]Per Category-Direc'!C94+'[1]Per Category-Direc'!C112+'[1]Per Category-Direc'!C130+'[1]Per Category-Direc'!C148+'[1]Per Category-Direc'!C165</f>
        <v>15973063.023333333</v>
      </c>
      <c r="D4" s="76">
        <f>'[1]Per Category-Direc'!D5+'[1]Per Category-Direc'!D22+'[1]Per Category-Direc'!D40+'[1]Per Category-Direc'!D58+'[1]Per Category-Direc'!D76+'[1]Per Category-Direc'!D94+'[1]Per Category-Direc'!D112+'[1]Per Category-Direc'!D130+'[1]Per Category-Direc'!D148+'[1]Per Category-Direc'!D165</f>
        <v>15145382.059999997</v>
      </c>
      <c r="E4" s="76">
        <f>'[1]Per Category-Direc'!E5+'[1]Per Category-Direc'!E22+'[1]Per Category-Direc'!E40+'[1]Per Category-Direc'!E58+'[1]Per Category-Direc'!E76+'[1]Per Category-Direc'!E94+'[1]Per Category-Direc'!E112+'[1]Per Category-Direc'!E130+'[1]Per Category-Direc'!E148+'[1]Per Category-Direc'!E165</f>
        <v>16534718.949999997</v>
      </c>
      <c r="F4" s="76">
        <f>'[1]Per Category-Direc'!F5+'[1]Per Category-Direc'!F22+'[1]Per Category-Direc'!F40+'[1]Per Category-Direc'!F58+'[1]Per Category-Direc'!F76+'[1]Per Category-Direc'!F94+'[1]Per Category-Direc'!F112+'[1]Per Category-Direc'!F130+'[1]Per Category-Direc'!F148+'[1]Per Category-Direc'!F165</f>
        <v>15315569.899999997</v>
      </c>
      <c r="G4" s="76">
        <f>'[1]Per Category-Direc'!G5+'[1]Per Category-Direc'!G22+'[1]Per Category-Direc'!G40+'[1]Per Category-Direc'!G58+'[1]Per Category-Direc'!G76+'[1]Per Category-Direc'!G94+'[1]Per Category-Direc'!G112+'[1]Per Category-Direc'!G130+'[1]Per Category-Direc'!G148+'[1]Per Category-Direc'!G165</f>
        <v>20657620.540000003</v>
      </c>
      <c r="H4" s="76">
        <f>'[1]Per Category-Direc'!H5+'[1]Per Category-Direc'!H22+'[1]Per Category-Direc'!H40+'[1]Per Category-Direc'!H58+'[1]Per Category-Direc'!H76+'[1]Per Category-Direc'!H94+'[1]Per Category-Direc'!H112+'[1]Per Category-Direc'!H130+'[1]Per Category-Direc'!H148+'[1]Per Category-Direc'!H165</f>
        <v>15623022.233333332</v>
      </c>
      <c r="I4" s="76">
        <f>'[1]Per Category-Direc'!I5+'[1]Per Category-Direc'!I22+'[1]Per Category-Direc'!I40+'[1]Per Category-Direc'!I58+'[1]Per Category-Direc'!I76+'[1]Per Category-Direc'!I94+'[1]Per Category-Direc'!I112+'[1]Per Category-Direc'!I130+'[1]Per Category-Direc'!I148+'[1]Per Category-Direc'!I165</f>
        <v>15168560.899999997</v>
      </c>
      <c r="J4" s="76">
        <f>'[1]Per Category-Direc'!J5+'[1]Per Category-Direc'!J22+'[1]Per Category-Direc'!J40+'[1]Per Category-Direc'!J58+'[1]Per Category-Direc'!J76+'[1]Per Category-Direc'!J94+'[1]Per Category-Direc'!J112+'[1]Per Category-Direc'!J130+'[1]Per Category-Direc'!J148+'[1]Per Category-Direc'!J165</f>
        <v>15161337.899999997</v>
      </c>
      <c r="K4" s="76">
        <f>'[1]Per Category-Direc'!K5+'[1]Per Category-Direc'!K22+'[1]Per Category-Direc'!K40+'[1]Per Category-Direc'!K58+'[1]Per Category-Direc'!K76+'[1]Per Category-Direc'!K94+'[1]Per Category-Direc'!K112+'[1]Per Category-Direc'!K130+'[1]Per Category-Direc'!K148+'[1]Per Category-Direc'!K165</f>
        <v>15281903.789999997</v>
      </c>
      <c r="L4" s="76">
        <f>'[1]Per Category-Direc'!L5+'[1]Per Category-Direc'!L22+'[1]Per Category-Direc'!L40+'[1]Per Category-Direc'!L58+'[1]Per Category-Direc'!L76+'[1]Per Category-Direc'!L94+'[1]Per Category-Direc'!L112+'[1]Per Category-Direc'!L130+'[1]Per Category-Direc'!L148+'[1]Per Category-Direc'!L165</f>
        <v>15155321.789999997</v>
      </c>
      <c r="M4" s="76">
        <f>'[1]Per Category-Direc'!M5+'[1]Per Category-Direc'!M22+'[1]Per Category-Direc'!M40+'[1]Per Category-Direc'!M58+'[1]Per Category-Direc'!M76+'[1]Per Category-Direc'!M94+'[1]Per Category-Direc'!M112+'[1]Per Category-Direc'!M130+'[1]Per Category-Direc'!M148+'[1]Per Category-Direc'!M165</f>
        <v>15153852.123333331</v>
      </c>
      <c r="N4" s="76">
        <f>'[1]Per Category-Direc'!N5+'[1]Per Category-Direc'!N22+'[1]Per Category-Direc'!N40+'[1]Per Category-Direc'!N58+'[1]Per Category-Direc'!N76+'[1]Per Category-Direc'!N94+'[1]Per Category-Direc'!N112+'[1]Per Category-Direc'!N130+'[1]Per Category-Direc'!N148+'[1]Per Category-Direc'!N165</f>
        <v>15120022.429999998</v>
      </c>
      <c r="O4" s="76">
        <f>'[1]Per Category-Direc'!O5+'[1]Per Category-Direc'!O22+'[1]Per Category-Direc'!O40+'[1]Per Category-Direc'!O58+'[1]Per Category-Direc'!O76+'[1]Per Category-Direc'!O94+'[1]Per Category-Direc'!O112+'[1]Per Category-Direc'!O130+'[1]Per Category-Direc'!O148+'[1]Per Category-Direc'!O165</f>
        <v>190290375.23999998</v>
      </c>
    </row>
    <row r="5" spans="1:15" s="77" customFormat="1" ht="54.75" customHeight="1">
      <c r="A5" s="74" t="s">
        <v>66</v>
      </c>
      <c r="B5" s="75">
        <f>'[1]Per Category-Direc'!B6+'[1]Per Category-Direc'!B23+'[1]Per Category-Direc'!B41+'[1]Per Category-Direc'!B59+'[1]Per Category-Direc'!B77+'[1]Per Category-Direc'!B95+'[1]Per Category-Direc'!B113+'[1]Per Category-Direc'!B131+'[1]Per Category-Direc'!B149+'[1]Per Category-Direc'!B166</f>
        <v>340401614</v>
      </c>
      <c r="C5" s="78">
        <f>'[1]Per Category-Direc'!C6+'[1]Per Category-Direc'!C23+'[1]Per Category-Direc'!C41+'[1]Per Category-Direc'!C59+'[1]Per Category-Direc'!C77+'[1]Per Category-Direc'!C95+'[1]Per Category-Direc'!C113+'[1]Per Category-Direc'!C131+'[1]Per Category-Direc'!C149+'[1]Per Category-Direc'!C166</f>
        <v>29718960.232666668</v>
      </c>
      <c r="D5" s="78">
        <f>'[1]Per Category-Direc'!D6+'[1]Per Category-Direc'!D23+'[1]Per Category-Direc'!D41+'[1]Per Category-Direc'!D59+'[1]Per Category-Direc'!D77+'[1]Per Category-Direc'!D95+'[1]Per Category-Direc'!D113+'[1]Per Category-Direc'!D131+'[1]Per Category-Direc'!D149+'[1]Per Category-Direc'!D166</f>
        <v>23061195.389939394</v>
      </c>
      <c r="E5" s="78">
        <f>'[1]Per Category-Direc'!E6+'[1]Per Category-Direc'!E23+'[1]Per Category-Direc'!E41+'[1]Per Category-Direc'!E59+'[1]Per Category-Direc'!E77+'[1]Per Category-Direc'!E95+'[1]Per Category-Direc'!E113+'[1]Per Category-Direc'!E131+'[1]Per Category-Direc'!E149+'[1]Per Category-Direc'!E166</f>
        <v>20805180.80993939</v>
      </c>
      <c r="F5" s="78">
        <f>'[1]Per Category-Direc'!F6+'[1]Per Category-Direc'!F23+'[1]Per Category-Direc'!F41+'[1]Per Category-Direc'!F59+'[1]Per Category-Direc'!F77+'[1]Per Category-Direc'!F95+'[1]Per Category-Direc'!F113+'[1]Per Category-Direc'!F131+'[1]Per Category-Direc'!F149+'[1]Per Category-Direc'!F166</f>
        <v>19816289.819939394</v>
      </c>
      <c r="G5" s="78">
        <f>'[1]Per Category-Direc'!G6+'[1]Per Category-Direc'!G23+'[1]Per Category-Direc'!G41+'[1]Per Category-Direc'!G59+'[1]Per Category-Direc'!G77+'[1]Per Category-Direc'!G95+'[1]Per Category-Direc'!G113+'[1]Per Category-Direc'!G131+'[1]Per Category-Direc'!G149+'[1]Per Category-Direc'!G166</f>
        <v>17752632.059939392</v>
      </c>
      <c r="H5" s="78">
        <f>'[1]Per Category-Direc'!H6+'[1]Per Category-Direc'!H23+'[1]Per Category-Direc'!H41+'[1]Per Category-Direc'!H59+'[1]Per Category-Direc'!H77+'[1]Per Category-Direc'!H95+'[1]Per Category-Direc'!H113+'[1]Per Category-Direc'!H131+'[1]Per Category-Direc'!H149+'[1]Per Category-Direc'!H166</f>
        <v>44710200.2399394</v>
      </c>
      <c r="I5" s="78">
        <f>'[1]Per Category-Direc'!I6+'[1]Per Category-Direc'!I23+'[1]Per Category-Direc'!I41+'[1]Per Category-Direc'!I59+'[1]Per Category-Direc'!I77+'[1]Per Category-Direc'!I95+'[1]Per Category-Direc'!I113+'[1]Per Category-Direc'!I131+'[1]Per Category-Direc'!I149+'[1]Per Category-Direc'!I166</f>
        <v>46686478.40993939</v>
      </c>
      <c r="J5" s="78">
        <f>'[1]Per Category-Direc'!J6+'[1]Per Category-Direc'!J23+'[1]Per Category-Direc'!J41+'[1]Per Category-Direc'!J59+'[1]Per Category-Direc'!J77+'[1]Per Category-Direc'!J95+'[1]Per Category-Direc'!J113+'[1]Per Category-Direc'!J131+'[1]Per Category-Direc'!J149+'[1]Per Category-Direc'!J166</f>
        <v>17986241.719939392</v>
      </c>
      <c r="K5" s="78">
        <f>'[1]Per Category-Direc'!K6+'[1]Per Category-Direc'!K23+'[1]Per Category-Direc'!K41+'[1]Per Category-Direc'!K59+'[1]Per Category-Direc'!K77+'[1]Per Category-Direc'!K95+'[1]Per Category-Direc'!K113+'[1]Per Category-Direc'!K131+'[1]Per Category-Direc'!K149+'[1]Per Category-Direc'!K166</f>
        <v>19570470.15993939</v>
      </c>
      <c r="L5" s="78">
        <f>'[1]Per Category-Direc'!L6+'[1]Per Category-Direc'!L23+'[1]Per Category-Direc'!L41+'[1]Per Category-Direc'!L59+'[1]Per Category-Direc'!L77+'[1]Per Category-Direc'!L95+'[1]Per Category-Direc'!L113+'[1]Per Category-Direc'!L131+'[1]Per Category-Direc'!L149+'[1]Per Category-Direc'!L166</f>
        <v>18742855.889939394</v>
      </c>
      <c r="M5" s="78">
        <f>'[1]Per Category-Direc'!M6+'[1]Per Category-Direc'!M23+'[1]Per Category-Direc'!M41+'[1]Per Category-Direc'!M59+'[1]Per Category-Direc'!M77+'[1]Per Category-Direc'!M95+'[1]Per Category-Direc'!M113+'[1]Per Category-Direc'!M131+'[1]Per Category-Direc'!M149+'[1]Per Category-Direc'!M166</f>
        <v>17925455.259939395</v>
      </c>
      <c r="N5" s="78">
        <f>'[1]Per Category-Direc'!N6+'[1]Per Category-Direc'!N23+'[1]Per Category-Direc'!N41+'[1]Per Category-Direc'!N59+'[1]Per Category-Direc'!N77+'[1]Per Category-Direc'!N95+'[1]Per Category-Direc'!N113+'[1]Per Category-Direc'!N131+'[1]Per Category-Direc'!N149+'[1]Per Category-Direc'!N166</f>
        <v>63625653.78663939</v>
      </c>
      <c r="O5" s="76">
        <f>'[1]Per Category-Direc'!O6+'[1]Per Category-Direc'!O23+'[1]Per Category-Direc'!O41+'[1]Per Category-Direc'!O59+'[1]Per Category-Direc'!O77+'[1]Per Category-Direc'!O95+'[1]Per Category-Direc'!O113+'[1]Per Category-Direc'!O131+'[1]Per Category-Direc'!O149+'[1]Per Category-Direc'!O166</f>
        <v>340401613.7787</v>
      </c>
    </row>
    <row r="6" spans="1:15" s="77" customFormat="1" ht="54.75" customHeight="1">
      <c r="A6" s="74" t="s">
        <v>67</v>
      </c>
      <c r="B6" s="75">
        <f>'[1]Per Category-Direc'!B7+'[1]Per Category-Direc'!B24+'[1]Per Category-Direc'!B42+'[1]Per Category-Direc'!B60+'[1]Per Category-Direc'!B78+'[1]Per Category-Direc'!B96+'[1]Per Category-Direc'!B114+'[1]Per Category-Direc'!B132+'[1]Per Category-Direc'!B150+'[1]Per Category-Direc'!B167</f>
        <v>44680429</v>
      </c>
      <c r="C6" s="78">
        <f>'[1]Per Category-Direc'!C7+'[1]Per Category-Direc'!C24+'[1]Per Category-Direc'!C42+'[1]Per Category-Direc'!C60+'[1]Per Category-Direc'!C78+'[1]Per Category-Direc'!C96+'[1]Per Category-Direc'!C114+'[1]Per Category-Direc'!C132+'[1]Per Category-Direc'!C150+'[1]Per Category-Direc'!C167</f>
        <v>3717158.0733333332</v>
      </c>
      <c r="D6" s="78">
        <f>'[1]Per Category-Direc'!D7+'[1]Per Category-Direc'!D24+'[1]Per Category-Direc'!D42+'[1]Per Category-Direc'!D60+'[1]Per Category-Direc'!D78+'[1]Per Category-Direc'!D96+'[1]Per Category-Direc'!D114+'[1]Per Category-Direc'!D132+'[1]Per Category-Direc'!D150+'[1]Per Category-Direc'!D167</f>
        <v>3324578.6642424245</v>
      </c>
      <c r="E6" s="78">
        <f>'[1]Per Category-Direc'!E7+'[1]Per Category-Direc'!E24+'[1]Per Category-Direc'!E42+'[1]Per Category-Direc'!E60+'[1]Per Category-Direc'!E78+'[1]Per Category-Direc'!E96+'[1]Per Category-Direc'!E114+'[1]Per Category-Direc'!E132+'[1]Per Category-Direc'!E150+'[1]Per Category-Direc'!E167</f>
        <v>3460627.664242424</v>
      </c>
      <c r="F6" s="78">
        <f>'[1]Per Category-Direc'!F7+'[1]Per Category-Direc'!F24+'[1]Per Category-Direc'!F42+'[1]Per Category-Direc'!F60+'[1]Per Category-Direc'!F78+'[1]Per Category-Direc'!F96+'[1]Per Category-Direc'!F114+'[1]Per Category-Direc'!F132+'[1]Per Category-Direc'!F150+'[1]Per Category-Direc'!F167</f>
        <v>3154642.664242424</v>
      </c>
      <c r="G6" s="78">
        <f>'[1]Per Category-Direc'!G7+'[1]Per Category-Direc'!G24+'[1]Per Category-Direc'!G42+'[1]Per Category-Direc'!G60+'[1]Per Category-Direc'!G78+'[1]Per Category-Direc'!G96+'[1]Per Category-Direc'!G114+'[1]Per Category-Direc'!G132+'[1]Per Category-Direc'!G150+'[1]Per Category-Direc'!G167</f>
        <v>4118049.997575757</v>
      </c>
      <c r="H6" s="78">
        <f>'[1]Per Category-Direc'!H7+'[1]Per Category-Direc'!H24+'[1]Per Category-Direc'!H42+'[1]Per Category-Direc'!H60+'[1]Per Category-Direc'!H78+'[1]Per Category-Direc'!H96+'[1]Per Category-Direc'!H114+'[1]Per Category-Direc'!H132+'[1]Per Category-Direc'!H150+'[1]Per Category-Direc'!H167</f>
        <v>3130352.6609090907</v>
      </c>
      <c r="I6" s="78">
        <f>'[1]Per Category-Direc'!I7+'[1]Per Category-Direc'!I24+'[1]Per Category-Direc'!I42+'[1]Per Category-Direc'!I60+'[1]Per Category-Direc'!I78+'[1]Per Category-Direc'!I96+'[1]Per Category-Direc'!I114+'[1]Per Category-Direc'!I132+'[1]Per Category-Direc'!I150+'[1]Per Category-Direc'!I167</f>
        <v>3974960.66090909</v>
      </c>
      <c r="J6" s="78">
        <f>'[1]Per Category-Direc'!J7+'[1]Per Category-Direc'!J24+'[1]Per Category-Direc'!J42+'[1]Per Category-Direc'!J60+'[1]Per Category-Direc'!J78+'[1]Per Category-Direc'!J96+'[1]Per Category-Direc'!J114+'[1]Per Category-Direc'!J132+'[1]Per Category-Direc'!J150+'[1]Per Category-Direc'!J167</f>
        <v>4242434.66090909</v>
      </c>
      <c r="K6" s="78">
        <f>'[1]Per Category-Direc'!K7+'[1]Per Category-Direc'!K24+'[1]Per Category-Direc'!K42+'[1]Per Category-Direc'!K60+'[1]Per Category-Direc'!K78+'[1]Per Category-Direc'!K96+'[1]Per Category-Direc'!K114+'[1]Per Category-Direc'!K132+'[1]Per Category-Direc'!K150+'[1]Per Category-Direc'!K167</f>
        <v>4104684.6609090907</v>
      </c>
      <c r="L6" s="78">
        <f>'[1]Per Category-Direc'!L7+'[1]Per Category-Direc'!L24+'[1]Per Category-Direc'!L42+'[1]Per Category-Direc'!L60+'[1]Per Category-Direc'!L78+'[1]Per Category-Direc'!L96+'[1]Per Category-Direc'!L114+'[1]Per Category-Direc'!L132+'[1]Per Category-Direc'!L150+'[1]Per Category-Direc'!L167</f>
        <v>4176762.1609090907</v>
      </c>
      <c r="M6" s="78">
        <f>'[1]Per Category-Direc'!M7+'[1]Per Category-Direc'!M24+'[1]Per Category-Direc'!M42+'[1]Per Category-Direc'!M60+'[1]Per Category-Direc'!M78+'[1]Per Category-Direc'!M96+'[1]Per Category-Direc'!M114+'[1]Per Category-Direc'!M132+'[1]Per Category-Direc'!M150+'[1]Per Category-Direc'!M167</f>
        <v>3351613.3275757576</v>
      </c>
      <c r="N6" s="78">
        <f>'[1]Per Category-Direc'!N7+'[1]Per Category-Direc'!N24+'[1]Per Category-Direc'!N42+'[1]Per Category-Direc'!N60+'[1]Per Category-Direc'!N78+'[1]Per Category-Direc'!N96+'[1]Per Category-Direc'!N114+'[1]Per Category-Direc'!N132+'[1]Per Category-Direc'!N150+'[1]Per Category-Direc'!N167</f>
        <v>3924563.964242424</v>
      </c>
      <c r="O6" s="76">
        <f>'[1]Per Category-Direc'!O7+'[1]Per Category-Direc'!O24+'[1]Per Category-Direc'!O42+'[1]Per Category-Direc'!O60+'[1]Per Category-Direc'!O78+'[1]Per Category-Direc'!O96+'[1]Per Category-Direc'!O114+'[1]Per Category-Direc'!O132+'[1]Per Category-Direc'!O150+'[1]Per Category-Direc'!O167</f>
        <v>44680429.16</v>
      </c>
    </row>
    <row r="7" spans="1:15" s="77" customFormat="1" ht="54.75" customHeight="1">
      <c r="A7" s="74" t="s">
        <v>68</v>
      </c>
      <c r="B7" s="75">
        <f>'[1]Per Category-Direc'!B25+'[1]Per Category-Direc'!B43+'[1]Per Category-Direc'!B61+'[1]Per Category-Direc'!B79+'[1]Per Category-Direc'!B97+'[1]Per Category-Direc'!B115+'[1]Per Category-Direc'!B133</f>
        <v>3365020</v>
      </c>
      <c r="C7" s="78">
        <f>'[1]Per Category-Direc'!C25+'[1]Per Category-Direc'!C43+'[1]Per Category-Direc'!C61+'[1]Per Category-Direc'!C79+'[1]Per Category-Direc'!C97+'[1]Per Category-Direc'!C115+'[1]Per Category-Direc'!C133</f>
        <v>280364.8333333334</v>
      </c>
      <c r="D7" s="78">
        <f>'[1]Per Category-Direc'!D25+'[1]Per Category-Direc'!D43+'[1]Per Category-Direc'!D61+'[1]Per Category-Direc'!D79+'[1]Per Category-Direc'!D97+'[1]Per Category-Direc'!D115+'[1]Per Category-Direc'!D133</f>
        <v>280364.8333333334</v>
      </c>
      <c r="E7" s="78">
        <f>'[1]Per Category-Direc'!E25+'[1]Per Category-Direc'!E43+'[1]Per Category-Direc'!E61+'[1]Per Category-Direc'!E79+'[1]Per Category-Direc'!E97+'[1]Per Category-Direc'!E115+'[1]Per Category-Direc'!E133</f>
        <v>280362.8333333334</v>
      </c>
      <c r="F7" s="78">
        <f>'[1]Per Category-Direc'!F25+'[1]Per Category-Direc'!F43+'[1]Per Category-Direc'!F61+'[1]Per Category-Direc'!F79+'[1]Per Category-Direc'!F97+'[1]Per Category-Direc'!F115+'[1]Per Category-Direc'!F133</f>
        <v>280362.8333333334</v>
      </c>
      <c r="G7" s="78">
        <f>'[1]Per Category-Direc'!G25+'[1]Per Category-Direc'!G43+'[1]Per Category-Direc'!G61+'[1]Per Category-Direc'!G79+'[1]Per Category-Direc'!G97+'[1]Per Category-Direc'!G115+'[1]Per Category-Direc'!G133</f>
        <v>280362.8333333334</v>
      </c>
      <c r="H7" s="78">
        <f>'[1]Per Category-Direc'!H25+'[1]Per Category-Direc'!H43+'[1]Per Category-Direc'!H61+'[1]Per Category-Direc'!H79+'[1]Per Category-Direc'!H97+'[1]Per Category-Direc'!H115+'[1]Per Category-Direc'!H133</f>
        <v>280642.8333333334</v>
      </c>
      <c r="I7" s="78">
        <f>'[1]Per Category-Direc'!I25+'[1]Per Category-Direc'!I43+'[1]Per Category-Direc'!I61+'[1]Per Category-Direc'!I79+'[1]Per Category-Direc'!I97+'[1]Per Category-Direc'!I115+'[1]Per Category-Direc'!I133</f>
        <v>280362.8333333334</v>
      </c>
      <c r="J7" s="78">
        <f>'[1]Per Category-Direc'!J25+'[1]Per Category-Direc'!J43+'[1]Per Category-Direc'!J61+'[1]Per Category-Direc'!J79+'[1]Per Category-Direc'!J97+'[1]Per Category-Direc'!J115+'[1]Per Category-Direc'!J133</f>
        <v>280364.8333333334</v>
      </c>
      <c r="K7" s="78">
        <f>'[1]Per Category-Direc'!K25+'[1]Per Category-Direc'!K43+'[1]Per Category-Direc'!K61+'[1]Per Category-Direc'!K79+'[1]Per Category-Direc'!K97+'[1]Per Category-Direc'!K115+'[1]Per Category-Direc'!K133</f>
        <v>280365.8333333334</v>
      </c>
      <c r="L7" s="78">
        <f>'[1]Per Category-Direc'!L25+'[1]Per Category-Direc'!L43+'[1]Per Category-Direc'!L61+'[1]Per Category-Direc'!L79+'[1]Per Category-Direc'!L97+'[1]Per Category-Direc'!L115+'[1]Per Category-Direc'!L133</f>
        <v>280365.8333333334</v>
      </c>
      <c r="M7" s="78">
        <f>'[1]Per Category-Direc'!M25+'[1]Per Category-Direc'!M43+'[1]Per Category-Direc'!M61+'[1]Per Category-Direc'!M79+'[1]Per Category-Direc'!M97+'[1]Per Category-Direc'!M115+'[1]Per Category-Direc'!M133</f>
        <v>280365.8333333334</v>
      </c>
      <c r="N7" s="78">
        <f>'[1]Per Category-Direc'!N25+'[1]Per Category-Direc'!N43+'[1]Per Category-Direc'!N61+'[1]Per Category-Direc'!N79+'[1]Per Category-Direc'!N97+'[1]Per Category-Direc'!N115+'[1]Per Category-Direc'!N133</f>
        <v>280733.8333333334</v>
      </c>
      <c r="O7" s="76">
        <f>'[1]Per Category-Direc'!O25+'[1]Per Category-Direc'!O43+'[1]Per Category-Direc'!O61+'[1]Per Category-Direc'!O79+'[1]Per Category-Direc'!O97+'[1]Per Category-Direc'!O115+'[1]Per Category-Direc'!O133</f>
        <v>3365020</v>
      </c>
    </row>
    <row r="8" spans="1:15" s="77" customFormat="1" ht="54.75" customHeight="1">
      <c r="A8" s="74" t="s">
        <v>69</v>
      </c>
      <c r="B8" s="75">
        <f>'[1]Per Category-Direc'!B8+'[1]Per Category-Direc'!B26+'[1]Per Category-Direc'!B44+'[1]Per Category-Direc'!B62+'[1]Per Category-Direc'!B80+'[1]Per Category-Direc'!B98+'[1]Per Category-Direc'!B116+'[1]Per Category-Direc'!B134+'[1]Per Category-Direc'!B151+'[1]Per Category-Direc'!B168</f>
        <v>12430181</v>
      </c>
      <c r="C8" s="78">
        <f>'[1]Per Category-Direc'!C8+'[1]Per Category-Direc'!C26+'[1]Per Category-Direc'!C44+'[1]Per Category-Direc'!C62+'[1]Per Category-Direc'!C80+'[1]Per Category-Direc'!C98+'[1]Per Category-Direc'!C116+'[1]Per Category-Direc'!C134+'[1]Per Category-Direc'!C151+'[1]Per Category-Direc'!C168</f>
        <v>78884.08333333333</v>
      </c>
      <c r="D8" s="78">
        <f>'[1]Per Category-Direc'!D8+'[1]Per Category-Direc'!D26+'[1]Per Category-Direc'!D44+'[1]Per Category-Direc'!D62+'[1]Per Category-Direc'!D80+'[1]Per Category-Direc'!D98+'[1]Per Category-Direc'!D116+'[1]Per Category-Direc'!D134+'[1]Per Category-Direc'!D151+'[1]Per Category-Direc'!D168</f>
        <v>78884.08333333333</v>
      </c>
      <c r="E8" s="78">
        <f>'[1]Per Category-Direc'!E8+'[1]Per Category-Direc'!E26+'[1]Per Category-Direc'!E44+'[1]Per Category-Direc'!E62+'[1]Per Category-Direc'!E80+'[1]Per Category-Direc'!E98+'[1]Per Category-Direc'!E116+'[1]Per Category-Direc'!E134+'[1]Per Category-Direc'!E151+'[1]Per Category-Direc'!E168</f>
        <v>78884.08333333333</v>
      </c>
      <c r="F8" s="78">
        <f>'[1]Per Category-Direc'!F8+'[1]Per Category-Direc'!F26+'[1]Per Category-Direc'!F44+'[1]Per Category-Direc'!F62+'[1]Per Category-Direc'!F80+'[1]Per Category-Direc'!F98+'[1]Per Category-Direc'!F116+'[1]Per Category-Direc'!F134+'[1]Per Category-Direc'!F151+'[1]Per Category-Direc'!F168</f>
        <v>78884.08333333333</v>
      </c>
      <c r="G8" s="78">
        <f>'[1]Per Category-Direc'!G8+'[1]Per Category-Direc'!G26+'[1]Per Category-Direc'!G44+'[1]Per Category-Direc'!G62+'[1]Per Category-Direc'!G80+'[1]Per Category-Direc'!G98+'[1]Per Category-Direc'!G116+'[1]Per Category-Direc'!G134+'[1]Per Category-Direc'!G151+'[1]Per Category-Direc'!G168</f>
        <v>78884.08333333333</v>
      </c>
      <c r="H8" s="78">
        <f>'[1]Per Category-Direc'!H8+'[1]Per Category-Direc'!H26+'[1]Per Category-Direc'!H44+'[1]Per Category-Direc'!H62+'[1]Per Category-Direc'!H80+'[1]Per Category-Direc'!H98+'[1]Per Category-Direc'!H116+'[1]Per Category-Direc'!H134+'[1]Per Category-Direc'!H151+'[1]Per Category-Direc'!H168</f>
        <v>82154.08333333333</v>
      </c>
      <c r="I8" s="78">
        <f>'[1]Per Category-Direc'!I8+'[1]Per Category-Direc'!I26+'[1]Per Category-Direc'!I44+'[1]Per Category-Direc'!I62+'[1]Per Category-Direc'!I80+'[1]Per Category-Direc'!I98+'[1]Per Category-Direc'!I116+'[1]Per Category-Direc'!I134+'[1]Per Category-Direc'!I151+'[1]Per Category-Direc'!I168</f>
        <v>78884.08333333333</v>
      </c>
      <c r="J8" s="78">
        <f>'[1]Per Category-Direc'!J8+'[1]Per Category-Direc'!J26+'[1]Per Category-Direc'!J44+'[1]Per Category-Direc'!J62+'[1]Per Category-Direc'!J80+'[1]Per Category-Direc'!J98+'[1]Per Category-Direc'!J116+'[1]Per Category-Direc'!J134+'[1]Per Category-Direc'!J151+'[1]Per Category-Direc'!J168</f>
        <v>78884.08333333333</v>
      </c>
      <c r="K8" s="78">
        <f>'[1]Per Category-Direc'!K8+'[1]Per Category-Direc'!K26+'[1]Per Category-Direc'!K44+'[1]Per Category-Direc'!K62+'[1]Per Category-Direc'!K80+'[1]Per Category-Direc'!K98+'[1]Per Category-Direc'!K116+'[1]Per Category-Direc'!K134+'[1]Per Category-Direc'!K151+'[1]Per Category-Direc'!K168</f>
        <v>78884.08333333333</v>
      </c>
      <c r="L8" s="78">
        <f>'[1]Per Category-Direc'!L8+'[1]Per Category-Direc'!L26+'[1]Per Category-Direc'!L44+'[1]Per Category-Direc'!L62+'[1]Per Category-Direc'!L80+'[1]Per Category-Direc'!L98+'[1]Per Category-Direc'!L116+'[1]Per Category-Direc'!L134+'[1]Per Category-Direc'!L151+'[1]Per Category-Direc'!L168</f>
        <v>78884.08333333333</v>
      </c>
      <c r="M8" s="78">
        <f>'[1]Per Category-Direc'!M8+'[1]Per Category-Direc'!M26+'[1]Per Category-Direc'!M44+'[1]Per Category-Direc'!M62+'[1]Per Category-Direc'!M80+'[1]Per Category-Direc'!M98+'[1]Per Category-Direc'!M116+'[1]Per Category-Direc'!M134+'[1]Per Category-Direc'!M151+'[1]Per Category-Direc'!M168</f>
        <v>78884.08333333333</v>
      </c>
      <c r="N8" s="78">
        <f>'[1]Per Category-Direc'!N8+'[1]Per Category-Direc'!N26+'[1]Per Category-Direc'!N44+'[1]Per Category-Direc'!N62+'[1]Per Category-Direc'!N80+'[1]Per Category-Direc'!N98+'[1]Per Category-Direc'!N116+'[1]Per Category-Direc'!N134+'[1]Per Category-Direc'!N151+'[1]Per Category-Direc'!N168</f>
        <v>11559186.083333334</v>
      </c>
      <c r="O8" s="76">
        <f>'[1]Per Category-Direc'!O8+'[1]Per Category-Direc'!O26+'[1]Per Category-Direc'!O44+'[1]Per Category-Direc'!O62+'[1]Per Category-Direc'!O80+'[1]Per Category-Direc'!O98+'[1]Per Category-Direc'!O116+'[1]Per Category-Direc'!O134+'[1]Per Category-Direc'!O151+'[1]Per Category-Direc'!O168</f>
        <v>12430181</v>
      </c>
    </row>
    <row r="9" spans="1:15" s="77" customFormat="1" ht="54.75" customHeight="1">
      <c r="A9" s="74" t="s">
        <v>70</v>
      </c>
      <c r="B9" s="75">
        <f>'[1]Per Category-Direc'!B9+'[1]Per Category-Direc'!B27+'[1]Per Category-Direc'!B45+'[1]Per Category-Direc'!B63+'[1]Per Category-Direc'!B81+'[1]Per Category-Direc'!B99+'[1]Per Category-Direc'!B117+'[1]Per Category-Direc'!B135+'[1]Per Category-Direc'!B152+'[1]Per Category-Direc'!B169</f>
        <v>-75896600</v>
      </c>
      <c r="C9" s="78">
        <f>'[1]Per Category-Direc'!C9+'[1]Per Category-Direc'!C27+'[1]Per Category-Direc'!C45+'[1]Per Category-Direc'!C63+'[1]Per Category-Direc'!C81+'[1]Per Category-Direc'!C99+'[1]Per Category-Direc'!C117+'[1]Per Category-Direc'!C135+'[1]Per Category-Direc'!C152+'[1]Per Category-Direc'!C169</f>
        <v>-909417.9166666667</v>
      </c>
      <c r="D9" s="78">
        <f>'[1]Per Category-Direc'!D9+'[1]Per Category-Direc'!D27+'[1]Per Category-Direc'!D45+'[1]Per Category-Direc'!D63+'[1]Per Category-Direc'!D81+'[1]Per Category-Direc'!D99+'[1]Per Category-Direc'!D117+'[1]Per Category-Direc'!D135+'[1]Per Category-Direc'!D152+'[1]Per Category-Direc'!D169</f>
        <v>-909417.9166666667</v>
      </c>
      <c r="E9" s="78">
        <f>'[1]Per Category-Direc'!E9+'[1]Per Category-Direc'!E27+'[1]Per Category-Direc'!E45+'[1]Per Category-Direc'!E63+'[1]Per Category-Direc'!E81+'[1]Per Category-Direc'!E99+'[1]Per Category-Direc'!E117+'[1]Per Category-Direc'!E135+'[1]Per Category-Direc'!E152+'[1]Per Category-Direc'!E169</f>
        <v>-909417.9166666667</v>
      </c>
      <c r="F9" s="78">
        <f>'[1]Per Category-Direc'!F9+'[1]Per Category-Direc'!F27+'[1]Per Category-Direc'!F45+'[1]Per Category-Direc'!F63+'[1]Per Category-Direc'!F81+'[1]Per Category-Direc'!F99+'[1]Per Category-Direc'!F117+'[1]Per Category-Direc'!F135+'[1]Per Category-Direc'!F152+'[1]Per Category-Direc'!F169</f>
        <v>-909417.9166666667</v>
      </c>
      <c r="G9" s="78">
        <f>'[1]Per Category-Direc'!G9+'[1]Per Category-Direc'!G27+'[1]Per Category-Direc'!G45+'[1]Per Category-Direc'!G63+'[1]Per Category-Direc'!G81+'[1]Per Category-Direc'!G99+'[1]Per Category-Direc'!G117+'[1]Per Category-Direc'!G135+'[1]Per Category-Direc'!G152+'[1]Per Category-Direc'!G169</f>
        <v>-909417.9166666667</v>
      </c>
      <c r="H9" s="78">
        <f>'[1]Per Category-Direc'!H9+'[1]Per Category-Direc'!H27+'[1]Per Category-Direc'!H45+'[1]Per Category-Direc'!H63+'[1]Per Category-Direc'!H81+'[1]Per Category-Direc'!H99+'[1]Per Category-Direc'!H117+'[1]Per Category-Direc'!H135+'[1]Per Category-Direc'!H152+'[1]Per Category-Direc'!H169</f>
        <v>-909417.9166666667</v>
      </c>
      <c r="I9" s="78">
        <f>'[1]Per Category-Direc'!I9+'[1]Per Category-Direc'!I27+'[1]Per Category-Direc'!I45+'[1]Per Category-Direc'!I63+'[1]Per Category-Direc'!I81+'[1]Per Category-Direc'!I99+'[1]Per Category-Direc'!I117+'[1]Per Category-Direc'!I135+'[1]Per Category-Direc'!I152+'[1]Per Category-Direc'!I169</f>
        <v>-909417.9166666667</v>
      </c>
      <c r="J9" s="78">
        <f>'[1]Per Category-Direc'!J9+'[1]Per Category-Direc'!J27+'[1]Per Category-Direc'!J45+'[1]Per Category-Direc'!J63+'[1]Per Category-Direc'!J81+'[1]Per Category-Direc'!J99+'[1]Per Category-Direc'!J117+'[1]Per Category-Direc'!J135+'[1]Per Category-Direc'!J152+'[1]Per Category-Direc'!J169</f>
        <v>-909417.9166666667</v>
      </c>
      <c r="K9" s="78">
        <f>'[1]Per Category-Direc'!K9+'[1]Per Category-Direc'!K27+'[1]Per Category-Direc'!K45+'[1]Per Category-Direc'!K63+'[1]Per Category-Direc'!K81+'[1]Per Category-Direc'!K99+'[1]Per Category-Direc'!K117+'[1]Per Category-Direc'!K135+'[1]Per Category-Direc'!K152+'[1]Per Category-Direc'!K169</f>
        <v>-909417.9166666667</v>
      </c>
      <c r="L9" s="78">
        <f>'[1]Per Category-Direc'!L9+'[1]Per Category-Direc'!L27+'[1]Per Category-Direc'!L45+'[1]Per Category-Direc'!L63+'[1]Per Category-Direc'!L81+'[1]Per Category-Direc'!L99+'[1]Per Category-Direc'!L117+'[1]Per Category-Direc'!L135+'[1]Per Category-Direc'!L152+'[1]Per Category-Direc'!L169</f>
        <v>-909417.9166666667</v>
      </c>
      <c r="M9" s="78">
        <f>'[1]Per Category-Direc'!M9+'[1]Per Category-Direc'!M27+'[1]Per Category-Direc'!M45+'[1]Per Category-Direc'!M63+'[1]Per Category-Direc'!M81+'[1]Per Category-Direc'!M99+'[1]Per Category-Direc'!M117+'[1]Per Category-Direc'!M135+'[1]Per Category-Direc'!M152+'[1]Per Category-Direc'!M169</f>
        <v>-909417.9166666667</v>
      </c>
      <c r="N9" s="78">
        <f>'[1]Per Category-Direc'!N9+'[1]Per Category-Direc'!N27+'[1]Per Category-Direc'!N45+'[1]Per Category-Direc'!N63+'[1]Per Category-Direc'!N81+'[1]Per Category-Direc'!N99+'[1]Per Category-Direc'!N117+'[1]Per Category-Direc'!N135+'[1]Per Category-Direc'!N152+'[1]Per Category-Direc'!N169</f>
        <v>-65893002.61666667</v>
      </c>
      <c r="O9" s="76">
        <f>'[1]Per Category-Direc'!O9+'[1]Per Category-Direc'!O27+'[1]Per Category-Direc'!O45+'[1]Per Category-Direc'!O63+'[1]Per Category-Direc'!O81+'[1]Per Category-Direc'!O99+'[1]Per Category-Direc'!O117+'[1]Per Category-Direc'!O135+'[1]Per Category-Direc'!O152+'[1]Per Category-Direc'!O169</f>
        <v>-75896599.7</v>
      </c>
    </row>
    <row r="10" spans="1:15" s="77" customFormat="1" ht="24.75" customHeight="1">
      <c r="A10" s="74"/>
      <c r="B10" s="75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6"/>
    </row>
    <row r="11" spans="1:15" s="83" customFormat="1" ht="54.75" customHeight="1">
      <c r="A11" s="79" t="s">
        <v>71</v>
      </c>
      <c r="B11" s="80">
        <f>SUM(B4:B9)</f>
        <v>515271020</v>
      </c>
      <c r="C11" s="81">
        <f aca="true" t="shared" si="0" ref="C11:O11">SUM(C4:C9)</f>
        <v>48859012.329333335</v>
      </c>
      <c r="D11" s="81">
        <f t="shared" si="0"/>
        <v>40980987.114181824</v>
      </c>
      <c r="E11" s="81">
        <f t="shared" si="0"/>
        <v>40250356.42418182</v>
      </c>
      <c r="F11" s="81">
        <f t="shared" si="0"/>
        <v>37736331.38418182</v>
      </c>
      <c r="G11" s="81">
        <f t="shared" si="0"/>
        <v>41978131.59751516</v>
      </c>
      <c r="H11" s="81">
        <f t="shared" si="0"/>
        <v>62916954.134181835</v>
      </c>
      <c r="I11" s="81">
        <f t="shared" si="0"/>
        <v>65279828.97084849</v>
      </c>
      <c r="J11" s="81">
        <f t="shared" si="0"/>
        <v>36839845.28084848</v>
      </c>
      <c r="K11" s="81">
        <f t="shared" si="0"/>
        <v>38406890.61084849</v>
      </c>
      <c r="L11" s="81">
        <f t="shared" si="0"/>
        <v>37524771.84084849</v>
      </c>
      <c r="M11" s="81">
        <f t="shared" si="0"/>
        <v>35880752.71084849</v>
      </c>
      <c r="N11" s="81">
        <f t="shared" si="0"/>
        <v>28617157.480881803</v>
      </c>
      <c r="O11" s="82">
        <f t="shared" si="0"/>
        <v>515271019.4787</v>
      </c>
    </row>
    <row r="12" spans="1:15" s="77" customFormat="1" ht="54.75" customHeight="1">
      <c r="A12" s="74" t="s">
        <v>72</v>
      </c>
      <c r="B12" s="75">
        <f>'[1]Per Category-Direc'!B12+'[1]Per Category-Direc'!B30+'[1]Per Category-Direc'!B48+'[1]Per Category-Direc'!B66+'[1]Per Category-Direc'!B84+'[1]Per Category-Direc'!B102+'[1]Per Category-Direc'!B120+'[1]Per Category-Direc'!B138+'[1]Per Category-Direc'!B155+'[1]Per Category-Direc'!B172</f>
        <v>-526752790</v>
      </c>
      <c r="C12" s="78">
        <f>'[1]Per Category-Direc'!C12+'[1]Per Category-Direc'!C30+'[1]Per Category-Direc'!C48+'[1]Per Category-Direc'!C66+'[1]Per Category-Direc'!C84+'[1]Per Category-Direc'!C102+'[1]Per Category-Direc'!C120+'[1]Per Category-Direc'!C138+'[1]Per Category-Direc'!C155+'[1]Per Category-Direc'!C172</f>
        <v>-176302814.4933333</v>
      </c>
      <c r="D12" s="78">
        <f>'[1]Per Category-Direc'!D12+'[1]Per Category-Direc'!D30+'[1]Per Category-Direc'!D48+'[1]Per Category-Direc'!D66+'[1]Per Category-Direc'!D84+'[1]Per Category-Direc'!D102+'[1]Per Category-Direc'!D120+'[1]Per Category-Direc'!D138+'[1]Per Category-Direc'!D155+'[1]Per Category-Direc'!D172</f>
        <v>-29704298.493333332</v>
      </c>
      <c r="E12" s="78">
        <f>'[1]Per Category-Direc'!E12+'[1]Per Category-Direc'!E30+'[1]Per Category-Direc'!E48+'[1]Per Category-Direc'!E66+'[1]Per Category-Direc'!E84+'[1]Per Category-Direc'!E102+'[1]Per Category-Direc'!E120+'[1]Per Category-Direc'!E138+'[1]Per Category-Direc'!E155+'[1]Per Category-Direc'!E172</f>
        <v>-29745904.493333332</v>
      </c>
      <c r="F12" s="78">
        <f>'[1]Per Category-Direc'!F12+'[1]Per Category-Direc'!F30+'[1]Per Category-Direc'!F48+'[1]Per Category-Direc'!F66+'[1]Per Category-Direc'!F84+'[1]Per Category-Direc'!F102+'[1]Per Category-Direc'!F120+'[1]Per Category-Direc'!F138+'[1]Per Category-Direc'!F155+'[1]Per Category-Direc'!F172</f>
        <v>-30023787.493333332</v>
      </c>
      <c r="G12" s="78">
        <f>'[1]Per Category-Direc'!G12+'[1]Per Category-Direc'!G30+'[1]Per Category-Direc'!G48+'[1]Per Category-Direc'!G66+'[1]Per Category-Direc'!G84+'[1]Per Category-Direc'!G102+'[1]Per Category-Direc'!G120+'[1]Per Category-Direc'!G138+'[1]Per Category-Direc'!G155+'[1]Per Category-Direc'!G172</f>
        <v>-29791725.493333332</v>
      </c>
      <c r="H12" s="78">
        <f>'[1]Per Category-Direc'!H12+'[1]Per Category-Direc'!H30+'[1]Per Category-Direc'!H48+'[1]Per Category-Direc'!H66+'[1]Per Category-Direc'!H84+'[1]Per Category-Direc'!H102+'[1]Per Category-Direc'!H120+'[1]Per Category-Direc'!H138+'[1]Per Category-Direc'!H155+'[1]Per Category-Direc'!H172</f>
        <v>-35173614.59333333</v>
      </c>
      <c r="I12" s="78">
        <f>'[1]Per Category-Direc'!I12+'[1]Per Category-Direc'!I30+'[1]Per Category-Direc'!I48+'[1]Per Category-Direc'!I66+'[1]Per Category-Direc'!I84+'[1]Per Category-Direc'!I102+'[1]Per Category-Direc'!I120+'[1]Per Category-Direc'!I138+'[1]Per Category-Direc'!I155+'[1]Per Category-Direc'!I172</f>
        <v>-30297718.59333333</v>
      </c>
      <c r="J12" s="78">
        <f>'[1]Per Category-Direc'!J12+'[1]Per Category-Direc'!J30+'[1]Per Category-Direc'!J48+'[1]Per Category-Direc'!J66+'[1]Per Category-Direc'!J84+'[1]Per Category-Direc'!J102+'[1]Per Category-Direc'!J120+'[1]Per Category-Direc'!J138+'[1]Per Category-Direc'!J155+'[1]Per Category-Direc'!J172</f>
        <v>-29790221.59333333</v>
      </c>
      <c r="K12" s="78">
        <f>'[1]Per Category-Direc'!K12+'[1]Per Category-Direc'!K30+'[1]Per Category-Direc'!K48+'[1]Per Category-Direc'!K66+'[1]Per Category-Direc'!K84+'[1]Per Category-Direc'!K102+'[1]Per Category-Direc'!K120+'[1]Per Category-Direc'!K138+'[1]Per Category-Direc'!K155+'[1]Per Category-Direc'!K172</f>
        <v>-35197791.59333333</v>
      </c>
      <c r="L12" s="78">
        <f>'[1]Per Category-Direc'!L12+'[1]Per Category-Direc'!L30+'[1]Per Category-Direc'!L48+'[1]Per Category-Direc'!L66+'[1]Per Category-Direc'!L84+'[1]Per Category-Direc'!L102+'[1]Per Category-Direc'!L120+'[1]Per Category-Direc'!L138+'[1]Per Category-Direc'!L155+'[1]Per Category-Direc'!L172</f>
        <v>-29721094.59333333</v>
      </c>
      <c r="M12" s="78">
        <f>'[1]Per Category-Direc'!M12+'[1]Per Category-Direc'!M30+'[1]Per Category-Direc'!M48+'[1]Per Category-Direc'!M66+'[1]Per Category-Direc'!M84+'[1]Per Category-Direc'!M102+'[1]Per Category-Direc'!M120+'[1]Per Category-Direc'!M138+'[1]Per Category-Direc'!M155+'[1]Per Category-Direc'!M172</f>
        <v>-29670385.59333333</v>
      </c>
      <c r="N12" s="78">
        <f>'[1]Per Category-Direc'!N12+'[1]Per Category-Direc'!N30+'[1]Per Category-Direc'!N48+'[1]Per Category-Direc'!N66+'[1]Per Category-Direc'!N84+'[1]Per Category-Direc'!N102+'[1]Per Category-Direc'!N120+'[1]Per Category-Direc'!N138+'[1]Per Category-Direc'!N155+'[1]Per Category-Direc'!N172</f>
        <v>-41333428.593333334</v>
      </c>
      <c r="O12" s="76">
        <f>'[1]Per Category-Direc'!O12+'[1]Per Category-Direc'!O30+'[1]Per Category-Direc'!O48+'[1]Per Category-Direc'!O66+'[1]Per Category-Direc'!O84+'[1]Per Category-Direc'!O102+'[1]Per Category-Direc'!O120+'[1]Per Category-Direc'!O138+'[1]Per Category-Direc'!O155+'[1]Per Category-Direc'!O172</f>
        <v>-526752789.62000006</v>
      </c>
    </row>
    <row r="13" spans="1:15" s="77" customFormat="1" ht="24.75" customHeight="1">
      <c r="A13" s="74"/>
      <c r="B13" s="75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6"/>
    </row>
    <row r="14" spans="1:15" s="83" customFormat="1" ht="54.75" customHeight="1">
      <c r="A14" s="79" t="s">
        <v>73</v>
      </c>
      <c r="B14" s="80">
        <f>SUM(B12)</f>
        <v>-526752790</v>
      </c>
      <c r="C14" s="81">
        <f aca="true" t="shared" si="1" ref="C14:O14">SUM(C12)</f>
        <v>-176302814.4933333</v>
      </c>
      <c r="D14" s="81">
        <f t="shared" si="1"/>
        <v>-29704298.493333332</v>
      </c>
      <c r="E14" s="81">
        <f t="shared" si="1"/>
        <v>-29745904.493333332</v>
      </c>
      <c r="F14" s="81">
        <f t="shared" si="1"/>
        <v>-30023787.493333332</v>
      </c>
      <c r="G14" s="81">
        <f t="shared" si="1"/>
        <v>-29791725.493333332</v>
      </c>
      <c r="H14" s="81">
        <f t="shared" si="1"/>
        <v>-35173614.59333333</v>
      </c>
      <c r="I14" s="81">
        <f t="shared" si="1"/>
        <v>-30297718.59333333</v>
      </c>
      <c r="J14" s="81">
        <f t="shared" si="1"/>
        <v>-29790221.59333333</v>
      </c>
      <c r="K14" s="81">
        <f t="shared" si="1"/>
        <v>-35197791.59333333</v>
      </c>
      <c r="L14" s="81">
        <f t="shared" si="1"/>
        <v>-29721094.59333333</v>
      </c>
      <c r="M14" s="81">
        <f t="shared" si="1"/>
        <v>-29670385.59333333</v>
      </c>
      <c r="N14" s="81">
        <f t="shared" si="1"/>
        <v>-41333428.593333334</v>
      </c>
      <c r="O14" s="82">
        <f t="shared" si="1"/>
        <v>-526752789.62000006</v>
      </c>
    </row>
    <row r="15" spans="1:15" s="83" customFormat="1" ht="24.75" customHeight="1">
      <c r="A15" s="79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2"/>
    </row>
    <row r="16" spans="1:15" s="83" customFormat="1" ht="54.75" customHeight="1">
      <c r="A16" s="79" t="s">
        <v>74</v>
      </c>
      <c r="B16" s="80">
        <f>B11+B14</f>
        <v>-11481770</v>
      </c>
      <c r="C16" s="81">
        <f aca="true" t="shared" si="2" ref="C16:O16">C11+C14</f>
        <v>-127443802.16399997</v>
      </c>
      <c r="D16" s="81">
        <f t="shared" si="2"/>
        <v>11276688.620848492</v>
      </c>
      <c r="E16" s="81">
        <f t="shared" si="2"/>
        <v>10504451.930848487</v>
      </c>
      <c r="F16" s="81">
        <f t="shared" si="2"/>
        <v>7712543.890848488</v>
      </c>
      <c r="G16" s="81">
        <f t="shared" si="2"/>
        <v>12186406.104181826</v>
      </c>
      <c r="H16" s="81">
        <f t="shared" si="2"/>
        <v>27743339.54084851</v>
      </c>
      <c r="I16" s="81">
        <f t="shared" si="2"/>
        <v>34982110.37751517</v>
      </c>
      <c r="J16" s="81">
        <f t="shared" si="2"/>
        <v>7049623.687515151</v>
      </c>
      <c r="K16" s="81">
        <f t="shared" si="2"/>
        <v>3209099.01751516</v>
      </c>
      <c r="L16" s="81">
        <f t="shared" si="2"/>
        <v>7803677.247515161</v>
      </c>
      <c r="M16" s="81">
        <f t="shared" si="2"/>
        <v>6210367.117515158</v>
      </c>
      <c r="N16" s="81">
        <f t="shared" si="2"/>
        <v>-12716271.112451531</v>
      </c>
      <c r="O16" s="82">
        <f t="shared" si="2"/>
        <v>-11481770.141300082</v>
      </c>
    </row>
    <row r="17" spans="1:15" s="77" customFormat="1" ht="54.75" customHeight="1">
      <c r="A17" s="74" t="s">
        <v>75</v>
      </c>
      <c r="B17" s="75">
        <f>'[1]Per Category-Direc'!B17+'[1]Per Category-Direc'!B35+'[1]Per Category-Direc'!B53+'[1]Per Category-Direc'!B71+'[1]Per Category-Direc'!B89+'[1]Per Category-Direc'!B107+'[1]Per Category-Direc'!B125+'[1]Per Category-Direc'!B143+'[1]Per Category-Direc'!B160+'[1]Per Category-Direc'!B177</f>
        <v>11481770</v>
      </c>
      <c r="C17" s="78">
        <f>'[1]Per Category-Direc'!C17+'[1]Per Category-Direc'!C35+'[1]Per Category-Direc'!C53+'[1]Per Category-Direc'!C71+'[1]Per Category-Direc'!C89+'[1]Per Category-Direc'!C107+'[1]Per Category-Direc'!C125+'[1]Per Category-Direc'!C143+'[1]Per Category-Direc'!C160+'[1]Per Category-Direc'!C177</f>
        <v>0</v>
      </c>
      <c r="D17" s="78">
        <f>'[1]Per Category-Direc'!D17+'[1]Per Category-Direc'!D35+'[1]Per Category-Direc'!D53+'[1]Per Category-Direc'!D71+'[1]Per Category-Direc'!D89+'[1]Per Category-Direc'!D107+'[1]Per Category-Direc'!D125+'[1]Per Category-Direc'!D143+'[1]Per Category-Direc'!D160+'[1]Per Category-Direc'!D177</f>
        <v>0</v>
      </c>
      <c r="E17" s="78">
        <f>'[1]Per Category-Direc'!E17+'[1]Per Category-Direc'!E35+'[1]Per Category-Direc'!E53+'[1]Per Category-Direc'!E71+'[1]Per Category-Direc'!E89+'[1]Per Category-Direc'!E107+'[1]Per Category-Direc'!E125+'[1]Per Category-Direc'!E143+'[1]Per Category-Direc'!E160+'[1]Per Category-Direc'!E177</f>
        <v>0</v>
      </c>
      <c r="F17" s="78">
        <f>'[1]Per Category-Direc'!F17+'[1]Per Category-Direc'!F35+'[1]Per Category-Direc'!F53+'[1]Per Category-Direc'!F71+'[1]Per Category-Direc'!F89+'[1]Per Category-Direc'!F107+'[1]Per Category-Direc'!F125+'[1]Per Category-Direc'!F143+'[1]Per Category-Direc'!F160+'[1]Per Category-Direc'!F177</f>
        <v>0</v>
      </c>
      <c r="G17" s="78">
        <f>'[1]Per Category-Direc'!G17+'[1]Per Category-Direc'!G35+'[1]Per Category-Direc'!G53+'[1]Per Category-Direc'!G71+'[1]Per Category-Direc'!G89+'[1]Per Category-Direc'!G107+'[1]Per Category-Direc'!G125+'[1]Per Category-Direc'!G143+'[1]Per Category-Direc'!G160+'[1]Per Category-Direc'!G177</f>
        <v>0</v>
      </c>
      <c r="H17" s="78">
        <f>'[1]Per Category-Direc'!H17+'[1]Per Category-Direc'!H35+'[1]Per Category-Direc'!H53+'[1]Per Category-Direc'!H71+'[1]Per Category-Direc'!H89+'[1]Per Category-Direc'!H107+'[1]Per Category-Direc'!H125+'[1]Per Category-Direc'!H143+'[1]Per Category-Direc'!H160+'[1]Per Category-Direc'!H177</f>
        <v>5743627</v>
      </c>
      <c r="I17" s="78">
        <f>'[1]Per Category-Direc'!I17+'[1]Per Category-Direc'!I35+'[1]Per Category-Direc'!I53+'[1]Per Category-Direc'!I71+'[1]Per Category-Direc'!I89+'[1]Per Category-Direc'!I107+'[1]Per Category-Direc'!I125+'[1]Per Category-Direc'!I143+'[1]Per Category-Direc'!I160+'[1]Per Category-Direc'!I177</f>
        <v>-2742</v>
      </c>
      <c r="J17" s="78">
        <f>'[1]Per Category-Direc'!J17+'[1]Per Category-Direc'!J35+'[1]Per Category-Direc'!J53+'[1]Per Category-Direc'!J71+'[1]Per Category-Direc'!J89+'[1]Per Category-Direc'!J107+'[1]Per Category-Direc'!J125+'[1]Per Category-Direc'!J143+'[1]Per Category-Direc'!J160+'[1]Per Category-Direc'!J177</f>
        <v>0</v>
      </c>
      <c r="K17" s="78">
        <f>'[1]Per Category-Direc'!K17+'[1]Per Category-Direc'!K35+'[1]Per Category-Direc'!K53+'[1]Per Category-Direc'!K71+'[1]Per Category-Direc'!K89+'[1]Per Category-Direc'!K107+'[1]Per Category-Direc'!K125+'[1]Per Category-Direc'!K143+'[1]Per Category-Direc'!K160+'[1]Per Category-Direc'!K177</f>
        <v>0</v>
      </c>
      <c r="L17" s="78">
        <f>'[1]Per Category-Direc'!L17+'[1]Per Category-Direc'!L35+'[1]Per Category-Direc'!L53+'[1]Per Category-Direc'!L71+'[1]Per Category-Direc'!L89+'[1]Per Category-Direc'!L107+'[1]Per Category-Direc'!L125+'[1]Per Category-Direc'!L143+'[1]Per Category-Direc'!L160+'[1]Per Category-Direc'!L177</f>
        <v>0</v>
      </c>
      <c r="M17" s="78">
        <f>'[1]Per Category-Direc'!M17+'[1]Per Category-Direc'!M35+'[1]Per Category-Direc'!M53+'[1]Per Category-Direc'!M71+'[1]Per Category-Direc'!M89+'[1]Per Category-Direc'!M107+'[1]Per Category-Direc'!M125+'[1]Per Category-Direc'!M143+'[1]Per Category-Direc'!M160+'[1]Per Category-Direc'!M177</f>
        <v>0</v>
      </c>
      <c r="N17" s="78">
        <f>'[1]Per Category-Direc'!N17+'[1]Per Category-Direc'!N35+'[1]Per Category-Direc'!N53+'[1]Per Category-Direc'!N71+'[1]Per Category-Direc'!N89+'[1]Per Category-Direc'!N107+'[1]Per Category-Direc'!N125+'[1]Per Category-Direc'!N143+'[1]Per Category-Direc'!N160+'[1]Per Category-Direc'!N177</f>
        <v>5740884.73</v>
      </c>
      <c r="O17" s="76">
        <f>'[1]Per Category-Direc'!O17+'[1]Per Category-Direc'!O35+'[1]Per Category-Direc'!O53+'[1]Per Category-Direc'!O71+'[1]Per Category-Direc'!O89+'[1]Per Category-Direc'!O107+'[1]Per Category-Direc'!O125+'[1]Per Category-Direc'!O143+'[1]Per Category-Direc'!O160+'[1]Per Category-Direc'!O177</f>
        <v>11481769.73</v>
      </c>
    </row>
    <row r="18" spans="1:15" s="77" customFormat="1" ht="24.75" customHeight="1">
      <c r="A18" s="74"/>
      <c r="B18" s="75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6"/>
    </row>
    <row r="19" spans="1:15" s="77" customFormat="1" ht="54.75" customHeight="1" thickBot="1">
      <c r="A19" s="84" t="s">
        <v>76</v>
      </c>
      <c r="B19" s="85">
        <f>SUM(B16:B17)</f>
        <v>0</v>
      </c>
      <c r="C19" s="86">
        <f aca="true" t="shared" si="3" ref="C19:O19">SUM(C16:C17)</f>
        <v>-127443802.16399997</v>
      </c>
      <c r="D19" s="86">
        <f t="shared" si="3"/>
        <v>11276688.620848492</v>
      </c>
      <c r="E19" s="86">
        <f t="shared" si="3"/>
        <v>10504451.930848487</v>
      </c>
      <c r="F19" s="86">
        <f t="shared" si="3"/>
        <v>7712543.890848488</v>
      </c>
      <c r="G19" s="86">
        <f t="shared" si="3"/>
        <v>12186406.104181826</v>
      </c>
      <c r="H19" s="86">
        <f t="shared" si="3"/>
        <v>33486966.54084851</v>
      </c>
      <c r="I19" s="86">
        <f t="shared" si="3"/>
        <v>34979368.37751517</v>
      </c>
      <c r="J19" s="86">
        <f t="shared" si="3"/>
        <v>7049623.687515151</v>
      </c>
      <c r="K19" s="86">
        <f t="shared" si="3"/>
        <v>3209099.01751516</v>
      </c>
      <c r="L19" s="86">
        <f t="shared" si="3"/>
        <v>7803677.247515161</v>
      </c>
      <c r="M19" s="86">
        <f t="shared" si="3"/>
        <v>6210367.117515158</v>
      </c>
      <c r="N19" s="86">
        <f t="shared" si="3"/>
        <v>-6975386.382451531</v>
      </c>
      <c r="O19" s="87">
        <f t="shared" si="3"/>
        <v>-0.41130008175969124</v>
      </c>
    </row>
    <row r="20" ht="34.5" customHeight="1"/>
    <row r="21" ht="34.5" customHeight="1"/>
    <row r="22" ht="34.5" customHeight="1"/>
    <row r="23" ht="34.5" customHeight="1"/>
    <row r="24" ht="34.5" customHeight="1"/>
    <row r="25" ht="34.5" customHeight="1"/>
  </sheetData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4" r:id="rId1"/>
  <headerFooter alignWithMargins="0">
    <oddFooter>&amp;C&amp;"Arial,Bold"&amp;12Page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="60" workbookViewId="0" topLeftCell="A10">
      <selection activeCell="A16" sqref="A16"/>
    </sheetView>
  </sheetViews>
  <sheetFormatPr defaultColWidth="9.140625" defaultRowHeight="12.75"/>
  <cols>
    <col min="1" max="1" width="7.28125" style="0" customWidth="1"/>
    <col min="2" max="2" width="34.7109375" style="0" customWidth="1"/>
    <col min="3" max="16" width="15.7109375" style="0" customWidth="1"/>
    <col min="17" max="17" width="16.57421875" style="0" customWidth="1"/>
  </cols>
  <sheetData>
    <row r="1" s="42" customFormat="1" ht="34.5" customHeight="1">
      <c r="A1" s="42" t="s">
        <v>20</v>
      </c>
    </row>
    <row r="2" s="1" customFormat="1" ht="19.5" customHeight="1" thickBot="1"/>
    <row r="3" spans="1:16" s="35" customFormat="1" ht="49.5" customHeight="1">
      <c r="A3" s="33"/>
      <c r="B3" s="44"/>
      <c r="C3" s="44" t="s">
        <v>34</v>
      </c>
      <c r="D3" s="45" t="s">
        <v>21</v>
      </c>
      <c r="E3" s="45" t="s">
        <v>22</v>
      </c>
      <c r="F3" s="45" t="s">
        <v>23</v>
      </c>
      <c r="G3" s="45" t="s">
        <v>24</v>
      </c>
      <c r="H3" s="45" t="s">
        <v>25</v>
      </c>
      <c r="I3" s="45" t="s">
        <v>26</v>
      </c>
      <c r="J3" s="45" t="s">
        <v>27</v>
      </c>
      <c r="K3" s="45" t="s">
        <v>28</v>
      </c>
      <c r="L3" s="45" t="s">
        <v>29</v>
      </c>
      <c r="M3" s="45" t="s">
        <v>30</v>
      </c>
      <c r="N3" s="46" t="s">
        <v>31</v>
      </c>
      <c r="O3" s="46" t="s">
        <v>32</v>
      </c>
      <c r="P3" s="47" t="s">
        <v>33</v>
      </c>
    </row>
    <row r="4" spans="1:16" ht="19.5" customHeigh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6"/>
    </row>
    <row r="5" spans="1:17" s="52" customFormat="1" ht="64.5" customHeight="1">
      <c r="A5" s="48" t="s">
        <v>0</v>
      </c>
      <c r="B5" s="17" t="s">
        <v>1</v>
      </c>
      <c r="C5" s="49">
        <f>'[1]Per Directorate'!C5</f>
        <v>2823724</v>
      </c>
      <c r="D5" s="49">
        <f>'[1]Per Directorate'!D5</f>
        <v>460657.646</v>
      </c>
      <c r="E5" s="49">
        <f>'[1]Per Directorate'!E5</f>
        <v>471998.466</v>
      </c>
      <c r="F5" s="49">
        <f>'[1]Per Directorate'!F5</f>
        <v>469901.636</v>
      </c>
      <c r="G5" s="49">
        <f>'[1]Per Directorate'!G5</f>
        <v>485144.296</v>
      </c>
      <c r="H5" s="49">
        <f>'[1]Per Directorate'!H5</f>
        <v>488696.136</v>
      </c>
      <c r="I5" s="49">
        <f>'[1]Per Directorate'!I5</f>
        <v>712666.296</v>
      </c>
      <c r="J5" s="49">
        <f>'[1]Per Directorate'!J5</f>
        <v>458158.966</v>
      </c>
      <c r="K5" s="49">
        <f>'[1]Per Directorate'!K5</f>
        <v>484963.12599999993</v>
      </c>
      <c r="L5" s="49">
        <f>'[1]Per Directorate'!L5</f>
        <v>480403.856</v>
      </c>
      <c r="M5" s="49">
        <f>'[1]Per Directorate'!M5</f>
        <v>469943.186</v>
      </c>
      <c r="N5" s="49">
        <f>'[1]Per Directorate'!N5</f>
        <v>472962.65599999996</v>
      </c>
      <c r="O5" s="49">
        <f>'[1]Per Directorate'!O5</f>
        <v>-2631772.484</v>
      </c>
      <c r="P5" s="50">
        <f aca="true" t="shared" si="0" ref="P5:P14">SUM(D5:O5)</f>
        <v>2823723.7819999987</v>
      </c>
      <c r="Q5" s="51"/>
    </row>
    <row r="6" spans="1:17" s="52" customFormat="1" ht="64.5" customHeight="1">
      <c r="A6" s="48" t="s">
        <v>2</v>
      </c>
      <c r="B6" s="17" t="s">
        <v>3</v>
      </c>
      <c r="C6" s="49">
        <f>'[1]Per Directorate'!C6</f>
        <v>9361644</v>
      </c>
      <c r="D6" s="49">
        <f>'[1]Per Directorate'!D6</f>
        <v>716391.5</v>
      </c>
      <c r="E6" s="49">
        <f>'[1]Per Directorate'!E6</f>
        <v>716391.5</v>
      </c>
      <c r="F6" s="49">
        <f>'[1]Per Directorate'!F6</f>
        <v>716391.5</v>
      </c>
      <c r="G6" s="49">
        <f>'[1]Per Directorate'!G6</f>
        <v>716391.5</v>
      </c>
      <c r="H6" s="49">
        <f>'[1]Per Directorate'!H6</f>
        <v>1210177.5</v>
      </c>
      <c r="I6" s="49">
        <f>'[1]Per Directorate'!I6</f>
        <v>816576.5</v>
      </c>
      <c r="J6" s="49">
        <f>'[1]Per Directorate'!J6</f>
        <v>716391.5</v>
      </c>
      <c r="K6" s="49">
        <f>'[1]Per Directorate'!K6</f>
        <v>716391.5</v>
      </c>
      <c r="L6" s="49">
        <f>'[1]Per Directorate'!L6</f>
        <v>716391.5</v>
      </c>
      <c r="M6" s="49">
        <f>'[1]Per Directorate'!M6</f>
        <v>716391.5</v>
      </c>
      <c r="N6" s="49">
        <f>'[1]Per Directorate'!N6</f>
        <v>716391.5</v>
      </c>
      <c r="O6" s="49">
        <f>'[1]Per Directorate'!O6</f>
        <v>887366.5</v>
      </c>
      <c r="P6" s="50">
        <f t="shared" si="0"/>
        <v>9361644</v>
      </c>
      <c r="Q6" s="51"/>
    </row>
    <row r="7" spans="1:17" s="52" customFormat="1" ht="64.5" customHeight="1">
      <c r="A7" s="48" t="s">
        <v>4</v>
      </c>
      <c r="B7" s="17" t="s">
        <v>5</v>
      </c>
      <c r="C7" s="49">
        <f>'[1]Per Directorate'!C7</f>
        <v>36932698</v>
      </c>
      <c r="D7" s="49">
        <f>'[1]Per Directorate'!D7</f>
        <v>3591608.3299999987</v>
      </c>
      <c r="E7" s="49">
        <f>'[1]Per Directorate'!E7</f>
        <v>3340137.1709090904</v>
      </c>
      <c r="F7" s="49">
        <f>'[1]Per Directorate'!F7</f>
        <v>3332547.420909091</v>
      </c>
      <c r="G7" s="49">
        <f>'[1]Per Directorate'!G7</f>
        <v>3673956.17090909</v>
      </c>
      <c r="H7" s="49">
        <f>'[1]Per Directorate'!H7</f>
        <v>4550841.17090909</v>
      </c>
      <c r="I7" s="49">
        <f>'[1]Per Directorate'!I7</f>
        <v>3226237.920909091</v>
      </c>
      <c r="J7" s="49">
        <f>'[1]Per Directorate'!J7</f>
        <v>3267910.420909091</v>
      </c>
      <c r="K7" s="49">
        <f>'[1]Per Directorate'!K7</f>
        <v>3224116.170909091</v>
      </c>
      <c r="L7" s="49">
        <f>'[1]Per Directorate'!L7</f>
        <v>3326035.170909091</v>
      </c>
      <c r="M7" s="49">
        <f>'[1]Per Directorate'!M7</f>
        <v>3370957.1709090904</v>
      </c>
      <c r="N7" s="49">
        <f>'[1]Per Directorate'!N7</f>
        <v>3276139.170909091</v>
      </c>
      <c r="O7" s="49">
        <f>'[1]Per Directorate'!O7</f>
        <v>-1247788.3623909086</v>
      </c>
      <c r="P7" s="50">
        <f t="shared" si="0"/>
        <v>36932697.9267</v>
      </c>
      <c r="Q7" s="51"/>
    </row>
    <row r="8" spans="1:17" s="52" customFormat="1" ht="64.5" customHeight="1">
      <c r="A8" s="48" t="s">
        <v>6</v>
      </c>
      <c r="B8" s="17" t="s">
        <v>7</v>
      </c>
      <c r="C8" s="49">
        <f>'[1]Per Directorate'!C8</f>
        <v>156845606</v>
      </c>
      <c r="D8" s="49">
        <f>'[1]Per Directorate'!D8</f>
        <v>11726558.833333332</v>
      </c>
      <c r="E8" s="49">
        <f>'[1]Per Directorate'!E8</f>
        <v>13122818.833333332</v>
      </c>
      <c r="F8" s="49">
        <f>'[1]Per Directorate'!F8</f>
        <v>9132428.833333332</v>
      </c>
      <c r="G8" s="49">
        <f>'[1]Per Directorate'!G8</f>
        <v>9222505.833333334</v>
      </c>
      <c r="H8" s="49">
        <f>'[1]Per Directorate'!H8</f>
        <v>7902011.833333334</v>
      </c>
      <c r="I8" s="49">
        <f>'[1]Per Directorate'!I8</f>
        <v>13470489.333333332</v>
      </c>
      <c r="J8" s="49">
        <f>'[1]Per Directorate'!J8</f>
        <v>37061377.833333336</v>
      </c>
      <c r="K8" s="49">
        <f>'[1]Per Directorate'!K8</f>
        <v>8536148.833333334</v>
      </c>
      <c r="L8" s="49">
        <f>'[1]Per Directorate'!L8</f>
        <v>8361428.833333334</v>
      </c>
      <c r="M8" s="49">
        <f>'[1]Per Directorate'!M8</f>
        <v>9256548.833333334</v>
      </c>
      <c r="N8" s="49">
        <f>'[1]Per Directorate'!N8</f>
        <v>8455858.833333334</v>
      </c>
      <c r="O8" s="49">
        <f>'[1]Per Directorate'!O8</f>
        <v>20597429.333333336</v>
      </c>
      <c r="P8" s="50">
        <f t="shared" si="0"/>
        <v>156845606</v>
      </c>
      <c r="Q8" s="51"/>
    </row>
    <row r="9" spans="1:17" s="52" customFormat="1" ht="64.5" customHeight="1">
      <c r="A9" s="48" t="s">
        <v>8</v>
      </c>
      <c r="B9" s="17" t="s">
        <v>9</v>
      </c>
      <c r="C9" s="49">
        <f>'[1]Per Directorate'!C9</f>
        <v>60845423</v>
      </c>
      <c r="D9" s="49">
        <f>'[1]Per Directorate'!D9</f>
        <v>5813131.416666667</v>
      </c>
      <c r="E9" s="49">
        <f>'[1]Per Directorate'!E9</f>
        <v>5335659.416666667</v>
      </c>
      <c r="F9" s="49">
        <f>'[1]Per Directorate'!F9</f>
        <v>5962723.416666666</v>
      </c>
      <c r="G9" s="49">
        <f>'[1]Per Directorate'!G9</f>
        <v>5490349.416666667</v>
      </c>
      <c r="H9" s="49">
        <f>'[1]Per Directorate'!H9</f>
        <v>6338742.416666666</v>
      </c>
      <c r="I9" s="49">
        <f>'[1]Per Directorate'!I9</f>
        <v>5516034.916666667</v>
      </c>
      <c r="J9" s="49">
        <f>'[1]Per Directorate'!J9</f>
        <v>5281943.416666667</v>
      </c>
      <c r="K9" s="49">
        <f>'[1]Per Directorate'!K9</f>
        <v>5242195.416666667</v>
      </c>
      <c r="L9" s="49">
        <f>'[1]Per Directorate'!L9</f>
        <v>5225296.416666667</v>
      </c>
      <c r="M9" s="49">
        <f>'[1]Per Directorate'!M9</f>
        <v>5324839.416666667</v>
      </c>
      <c r="N9" s="49">
        <f>'[1]Per Directorate'!N9</f>
        <v>5159323.416666667</v>
      </c>
      <c r="O9" s="49">
        <f>'[1]Per Directorate'!O9</f>
        <v>155183.91666666698</v>
      </c>
      <c r="P9" s="50">
        <f t="shared" si="0"/>
        <v>60845422.999999985</v>
      </c>
      <c r="Q9" s="51"/>
    </row>
    <row r="10" spans="1:17" s="52" customFormat="1" ht="64.5" customHeight="1">
      <c r="A10" s="48" t="s">
        <v>10</v>
      </c>
      <c r="B10" s="17" t="s">
        <v>11</v>
      </c>
      <c r="C10" s="49">
        <f>'[1]Per Directorate'!C10</f>
        <v>134272455</v>
      </c>
      <c r="D10" s="49">
        <f>'[1]Per Directorate'!D10</f>
        <v>10208717.416666668</v>
      </c>
      <c r="E10" s="49">
        <f>'[1]Per Directorate'!E10</f>
        <v>9734166.083333334</v>
      </c>
      <c r="F10" s="49">
        <f>'[1]Per Directorate'!F10</f>
        <v>9737491.083333334</v>
      </c>
      <c r="G10" s="49">
        <f>'[1]Per Directorate'!G10</f>
        <v>9694306.083333334</v>
      </c>
      <c r="H10" s="49">
        <f>'[1]Per Directorate'!H10</f>
        <v>10472869.416666668</v>
      </c>
      <c r="I10" s="49">
        <f>'[1]Per Directorate'!I10</f>
        <v>18574481.583333332</v>
      </c>
      <c r="J10" s="49">
        <f>'[1]Per Directorate'!J10</f>
        <v>10478252.75</v>
      </c>
      <c r="K10" s="49">
        <f>'[1]Per Directorate'!K10</f>
        <v>10620505.75</v>
      </c>
      <c r="L10" s="49">
        <f>'[1]Per Directorate'!L10</f>
        <v>10663883.75</v>
      </c>
      <c r="M10" s="49">
        <f>'[1]Per Directorate'!M10</f>
        <v>10278968.75</v>
      </c>
      <c r="N10" s="49">
        <f>'[1]Per Directorate'!N10</f>
        <v>9489151.75</v>
      </c>
      <c r="O10" s="49">
        <f>'[1]Per Directorate'!O10</f>
        <v>14319660.583333332</v>
      </c>
      <c r="P10" s="50">
        <f t="shared" si="0"/>
        <v>134272455</v>
      </c>
      <c r="Q10" s="51"/>
    </row>
    <row r="11" spans="1:17" s="52" customFormat="1" ht="64.5" customHeight="1">
      <c r="A11" s="48" t="s">
        <v>12</v>
      </c>
      <c r="B11" s="17" t="s">
        <v>13</v>
      </c>
      <c r="C11" s="49">
        <f>'[1]Per Directorate'!C11</f>
        <v>37935298</v>
      </c>
      <c r="D11" s="49">
        <f>'[1]Per Directorate'!D11</f>
        <v>4554054.303333334</v>
      </c>
      <c r="E11" s="49">
        <f>'[1]Per Directorate'!E11</f>
        <v>4476021.133333334</v>
      </c>
      <c r="F11" s="49">
        <f>'[1]Per Directorate'!F11</f>
        <v>5653859.523333333</v>
      </c>
      <c r="G11" s="49">
        <f>'[1]Per Directorate'!G11</f>
        <v>4458708.973333334</v>
      </c>
      <c r="H11" s="49">
        <f>'[1]Per Directorate'!H11</f>
        <v>5465211.113333333</v>
      </c>
      <c r="I11" s="49">
        <f>'[1]Per Directorate'!I11</f>
        <v>5327285.973333334</v>
      </c>
      <c r="J11" s="49">
        <f>'[1]Per Directorate'!J11</f>
        <v>4414020.973333334</v>
      </c>
      <c r="K11" s="49">
        <f>'[1]Per Directorate'!K11</f>
        <v>4449321.973333334</v>
      </c>
      <c r="L11" s="49">
        <f>'[1]Per Directorate'!L11</f>
        <v>5330282.973333334</v>
      </c>
      <c r="M11" s="49">
        <f>'[1]Per Directorate'!M11</f>
        <v>4440791.473333334</v>
      </c>
      <c r="N11" s="49">
        <f>'[1]Per Directorate'!N11</f>
        <v>4615432.973333334</v>
      </c>
      <c r="O11" s="49">
        <f>'[1]Per Directorate'!O11</f>
        <v>-15249693.426666668</v>
      </c>
      <c r="P11" s="50">
        <f t="shared" si="0"/>
        <v>37935297.96000001</v>
      </c>
      <c r="Q11" s="51"/>
    </row>
    <row r="12" spans="1:17" s="52" customFormat="1" ht="64.5" customHeight="1">
      <c r="A12" s="48" t="s">
        <v>14</v>
      </c>
      <c r="B12" s="17" t="s">
        <v>15</v>
      </c>
      <c r="C12" s="49">
        <f>'[1]Per Directorate'!C12</f>
        <v>7468888</v>
      </c>
      <c r="D12" s="49">
        <f>'[1]Per Directorate'!D12</f>
        <v>754340.1866666666</v>
      </c>
      <c r="E12" s="49">
        <f>'[1]Per Directorate'!E12</f>
        <v>923580.1866666668</v>
      </c>
      <c r="F12" s="49">
        <f>'[1]Per Directorate'!F12</f>
        <v>1668354.1866666668</v>
      </c>
      <c r="G12" s="49">
        <f>'[1]Per Directorate'!G12</f>
        <v>952130.1866666668</v>
      </c>
      <c r="H12" s="49">
        <f>'[1]Per Directorate'!H12</f>
        <v>1170579.1866666668</v>
      </c>
      <c r="I12" s="49">
        <f>'[1]Per Directorate'!I12</f>
        <v>797888.6866666665</v>
      </c>
      <c r="J12" s="49">
        <f>'[1]Per Directorate'!J12</f>
        <v>644449.1866666666</v>
      </c>
      <c r="K12" s="49">
        <f>'[1]Per Directorate'!K12</f>
        <v>690791.1866666666</v>
      </c>
      <c r="L12" s="49">
        <f>'[1]Per Directorate'!L12</f>
        <v>865855.1866666668</v>
      </c>
      <c r="M12" s="49">
        <f>'[1]Per Directorate'!M12</f>
        <v>730575.1866666666</v>
      </c>
      <c r="N12" s="49">
        <f>'[1]Per Directorate'!N12</f>
        <v>725534.4866666668</v>
      </c>
      <c r="O12" s="49">
        <f>'[1]Per Directorate'!O12</f>
        <v>-2455189.473333333</v>
      </c>
      <c r="P12" s="50">
        <f t="shared" si="0"/>
        <v>7468888.380000001</v>
      </c>
      <c r="Q12" s="51"/>
    </row>
    <row r="13" spans="1:17" s="52" customFormat="1" ht="64.5" customHeight="1">
      <c r="A13" s="48" t="s">
        <v>16</v>
      </c>
      <c r="B13" s="17" t="s">
        <v>17</v>
      </c>
      <c r="C13" s="49">
        <f>'[1]Per Directorate'!C13</f>
        <v>63243783</v>
      </c>
      <c r="D13" s="49">
        <f>'[1]Per Directorate'!D13</f>
        <v>9803697.333333332</v>
      </c>
      <c r="E13" s="49">
        <f>'[1]Per Directorate'!E13</f>
        <v>1870373.0606060608</v>
      </c>
      <c r="F13" s="49">
        <f>'[1]Per Directorate'!F13</f>
        <v>2465190.0606060605</v>
      </c>
      <c r="G13" s="49">
        <f>'[1]Per Directorate'!G13</f>
        <v>1912267.0606060608</v>
      </c>
      <c r="H13" s="49">
        <f>'[1]Per Directorate'!H13</f>
        <v>3081603.0606060596</v>
      </c>
      <c r="I13" s="49">
        <f>'[1]Per Directorate'!I13</f>
        <v>18684620.060606062</v>
      </c>
      <c r="J13" s="49">
        <f>'[1]Per Directorate'!J13</f>
        <v>1869970.0606060608</v>
      </c>
      <c r="K13" s="49">
        <f>'[1]Per Directorate'!K13</f>
        <v>1869970.0606060608</v>
      </c>
      <c r="L13" s="49">
        <f>'[1]Per Directorate'!L13</f>
        <v>2444970.0606060605</v>
      </c>
      <c r="M13" s="49">
        <f>'[1]Per Directorate'!M13</f>
        <v>1869970.0606060608</v>
      </c>
      <c r="N13" s="49">
        <f>'[1]Per Directorate'!N13</f>
        <v>1969970.0606060608</v>
      </c>
      <c r="O13" s="49">
        <f>'[1]Per Directorate'!O13</f>
        <v>15401182.060606059</v>
      </c>
      <c r="P13" s="50">
        <f t="shared" si="0"/>
        <v>63243783.000000015</v>
      </c>
      <c r="Q13" s="51"/>
    </row>
    <row r="14" spans="1:17" s="52" customFormat="1" ht="64.5" customHeight="1">
      <c r="A14" s="48" t="s">
        <v>18</v>
      </c>
      <c r="B14" s="17" t="s">
        <v>19</v>
      </c>
      <c r="C14" s="49">
        <f>'[1]Per Directorate'!C14</f>
        <v>17023271</v>
      </c>
      <c r="D14" s="49">
        <f>'[1]Per Directorate'!D14</f>
        <v>1229855.3633333333</v>
      </c>
      <c r="E14" s="49">
        <f>'[1]Per Directorate'!E14</f>
        <v>989841.2633333333</v>
      </c>
      <c r="F14" s="49">
        <f>'[1]Per Directorate'!F14</f>
        <v>1111468.7633333334</v>
      </c>
      <c r="G14" s="49">
        <f>'[1]Per Directorate'!G14</f>
        <v>1130571.8633333335</v>
      </c>
      <c r="H14" s="49">
        <f>'[1]Per Directorate'!H14</f>
        <v>1297399.7633333332</v>
      </c>
      <c r="I14" s="49">
        <f>'[1]Per Directorate'!I14</f>
        <v>1534299.8633333333</v>
      </c>
      <c r="J14" s="49">
        <f>'[1]Per Directorate'!J14</f>
        <v>1084611.8633333333</v>
      </c>
      <c r="K14" s="49">
        <f>'[1]Per Directorate'!K14</f>
        <v>1005441.2633333333</v>
      </c>
      <c r="L14" s="49">
        <f>'[1]Per Directorate'!L14</f>
        <v>992342.8633333334</v>
      </c>
      <c r="M14" s="49">
        <f>'[1]Per Directorate'!M14</f>
        <v>1065786.2633333332</v>
      </c>
      <c r="N14" s="49">
        <f>'[1]Per Directorate'!N14</f>
        <v>999987.8633333334</v>
      </c>
      <c r="O14" s="49">
        <f>'[1]Per Directorate'!O14</f>
        <v>4581663.563333333</v>
      </c>
      <c r="P14" s="50">
        <f t="shared" si="0"/>
        <v>17023270.56</v>
      </c>
      <c r="Q14" s="51"/>
    </row>
    <row r="15" spans="1:16" ht="39.75" customHeight="1">
      <c r="A15" s="2"/>
      <c r="B15" s="1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6"/>
    </row>
    <row r="16" spans="1:16" s="41" customFormat="1" ht="60" customHeight="1" thickBot="1">
      <c r="A16" s="36"/>
      <c r="B16" s="53"/>
      <c r="C16" s="39">
        <f aca="true" t="shared" si="1" ref="C16:P16">SUM(C5:C15)</f>
        <v>526752790</v>
      </c>
      <c r="D16" s="39">
        <f t="shared" si="1"/>
        <v>48859012.329333335</v>
      </c>
      <c r="E16" s="39">
        <f t="shared" si="1"/>
        <v>40980987.114181824</v>
      </c>
      <c r="F16" s="39">
        <f t="shared" si="1"/>
        <v>40250356.42418183</v>
      </c>
      <c r="G16" s="39">
        <f t="shared" si="1"/>
        <v>37736331.38418183</v>
      </c>
      <c r="H16" s="39">
        <f t="shared" si="1"/>
        <v>41978131.59751516</v>
      </c>
      <c r="I16" s="39">
        <f t="shared" si="1"/>
        <v>68660581.13418181</v>
      </c>
      <c r="J16" s="39">
        <f t="shared" si="1"/>
        <v>65277086.970848486</v>
      </c>
      <c r="K16" s="39">
        <f t="shared" si="1"/>
        <v>36839845.28084849</v>
      </c>
      <c r="L16" s="39">
        <f t="shared" si="1"/>
        <v>38406890.610848494</v>
      </c>
      <c r="M16" s="39">
        <f t="shared" si="1"/>
        <v>37524771.84084849</v>
      </c>
      <c r="N16" s="39">
        <f t="shared" si="1"/>
        <v>35880752.71084849</v>
      </c>
      <c r="O16" s="39">
        <f t="shared" si="1"/>
        <v>34358042.210881814</v>
      </c>
      <c r="P16" s="40">
        <f t="shared" si="1"/>
        <v>526752789.6087</v>
      </c>
    </row>
    <row r="17" ht="60" customHeight="1">
      <c r="B17" s="54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</sheetData>
  <printOptions/>
  <pageMargins left="0.32" right="0.33" top="1" bottom="1" header="0.5" footer="0.5"/>
  <pageSetup horizontalDpi="600" verticalDpi="600" orientation="landscape" paperSize="9" scale="53" r:id="rId1"/>
  <headerFooter alignWithMargins="0">
    <oddFooter>&amp;C&amp;"Arial,Bold"&amp;12Page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="60" workbookViewId="0" topLeftCell="A1">
      <pane xSplit="3" ySplit="3" topLeftCell="H4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B11" sqref="B11"/>
    </sheetView>
  </sheetViews>
  <sheetFormatPr defaultColWidth="9.140625" defaultRowHeight="12.75"/>
  <cols>
    <col min="2" max="2" width="36.28125" style="0" bestFit="1" customWidth="1"/>
    <col min="3" max="16" width="15.7109375" style="0" customWidth="1"/>
    <col min="17" max="17" width="10.7109375" style="30" hidden="1" customWidth="1"/>
  </cols>
  <sheetData>
    <row r="1" spans="1:17" s="1" customFormat="1" ht="19.5" customHeight="1">
      <c r="A1" s="1" t="s">
        <v>35</v>
      </c>
      <c r="Q1" s="29"/>
    </row>
    <row r="2" s="1" customFormat="1" ht="19.5" customHeight="1" thickBot="1">
      <c r="Q2" s="29"/>
    </row>
    <row r="3" spans="1:17" s="35" customFormat="1" ht="54.75" customHeight="1">
      <c r="A3" s="33"/>
      <c r="B3" s="44"/>
      <c r="C3" s="44" t="s">
        <v>36</v>
      </c>
      <c r="D3" s="45" t="s">
        <v>21</v>
      </c>
      <c r="E3" s="45" t="s">
        <v>22</v>
      </c>
      <c r="F3" s="45" t="s">
        <v>23</v>
      </c>
      <c r="G3" s="45" t="s">
        <v>24</v>
      </c>
      <c r="H3" s="45" t="s">
        <v>25</v>
      </c>
      <c r="I3" s="45" t="s">
        <v>26</v>
      </c>
      <c r="J3" s="45" t="s">
        <v>27</v>
      </c>
      <c r="K3" s="45" t="s">
        <v>28</v>
      </c>
      <c r="L3" s="45" t="s">
        <v>29</v>
      </c>
      <c r="M3" s="45" t="s">
        <v>30</v>
      </c>
      <c r="N3" s="46" t="s">
        <v>31</v>
      </c>
      <c r="O3" s="46" t="s">
        <v>32</v>
      </c>
      <c r="P3" s="61" t="s">
        <v>33</v>
      </c>
      <c r="Q3" s="62"/>
    </row>
    <row r="4" spans="1:17" s="77" customFormat="1" ht="30" customHeight="1">
      <c r="A4" s="74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9"/>
      <c r="Q4" s="90"/>
    </row>
    <row r="5" spans="1:17" s="77" customFormat="1" ht="75" customHeight="1">
      <c r="A5" s="79" t="s">
        <v>0</v>
      </c>
      <c r="B5" s="88" t="s">
        <v>1</v>
      </c>
      <c r="C5" s="78">
        <v>0</v>
      </c>
      <c r="D5" s="78">
        <v>0</v>
      </c>
      <c r="E5" s="78">
        <v>0</v>
      </c>
      <c r="F5" s="78">
        <v>0</v>
      </c>
      <c r="G5" s="78">
        <v>0</v>
      </c>
      <c r="H5" s="78">
        <v>0</v>
      </c>
      <c r="I5" s="78">
        <v>0</v>
      </c>
      <c r="J5" s="78">
        <v>0</v>
      </c>
      <c r="K5" s="78">
        <v>0</v>
      </c>
      <c r="L5" s="78">
        <v>0</v>
      </c>
      <c r="M5" s="78">
        <v>0</v>
      </c>
      <c r="N5" s="78">
        <v>0</v>
      </c>
      <c r="O5" s="78">
        <v>0</v>
      </c>
      <c r="P5" s="76">
        <f>SUM(D5:O5)</f>
        <v>0</v>
      </c>
      <c r="Q5" s="91">
        <f>P5-C5</f>
        <v>0</v>
      </c>
    </row>
    <row r="6" spans="1:17" s="77" customFormat="1" ht="75" customHeight="1">
      <c r="A6" s="79" t="s">
        <v>2</v>
      </c>
      <c r="B6" s="88" t="s">
        <v>3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6">
        <f aca="true" t="shared" si="0" ref="P6:P14">SUM(D6:O6)</f>
        <v>0</v>
      </c>
      <c r="Q6" s="91">
        <f aca="true" t="shared" si="1" ref="Q6:Q14">P6-C6</f>
        <v>0</v>
      </c>
    </row>
    <row r="7" spans="1:17" s="77" customFormat="1" ht="75" customHeight="1">
      <c r="A7" s="79" t="s">
        <v>4</v>
      </c>
      <c r="B7" s="88" t="s">
        <v>5</v>
      </c>
      <c r="C7" s="78">
        <v>10950000</v>
      </c>
      <c r="D7" s="78">
        <v>515856</v>
      </c>
      <c r="E7" s="78">
        <v>660856</v>
      </c>
      <c r="F7" s="78">
        <v>1103106</v>
      </c>
      <c r="G7" s="78">
        <v>951356</v>
      </c>
      <c r="H7" s="78">
        <v>914856</v>
      </c>
      <c r="I7" s="78">
        <v>1454606</v>
      </c>
      <c r="J7" s="78">
        <v>735756</v>
      </c>
      <c r="K7" s="78">
        <v>1578200</v>
      </c>
      <c r="L7" s="78">
        <v>1681158</v>
      </c>
      <c r="M7" s="78">
        <v>645500</v>
      </c>
      <c r="N7" s="78">
        <v>609250</v>
      </c>
      <c r="O7" s="78">
        <v>99500</v>
      </c>
      <c r="P7" s="76">
        <f t="shared" si="0"/>
        <v>10950000</v>
      </c>
      <c r="Q7" s="91">
        <f t="shared" si="1"/>
        <v>0</v>
      </c>
    </row>
    <row r="8" spans="1:17" s="77" customFormat="1" ht="75" customHeight="1">
      <c r="A8" s="79" t="s">
        <v>6</v>
      </c>
      <c r="B8" s="88" t="s">
        <v>7</v>
      </c>
      <c r="C8" s="78">
        <v>26465000</v>
      </c>
      <c r="D8" s="78">
        <v>400000</v>
      </c>
      <c r="E8" s="78">
        <v>880000</v>
      </c>
      <c r="F8" s="78">
        <v>1055000</v>
      </c>
      <c r="G8" s="78">
        <v>1500000</v>
      </c>
      <c r="H8" s="78">
        <v>650000</v>
      </c>
      <c r="I8" s="78">
        <v>485000</v>
      </c>
      <c r="J8" s="78">
        <v>650000</v>
      </c>
      <c r="K8" s="78">
        <v>420000</v>
      </c>
      <c r="L8" s="78">
        <v>3645000</v>
      </c>
      <c r="M8" s="78">
        <v>4888000</v>
      </c>
      <c r="N8" s="78">
        <v>4078000</v>
      </c>
      <c r="O8" s="78">
        <v>7814000</v>
      </c>
      <c r="P8" s="76">
        <f t="shared" si="0"/>
        <v>26465000</v>
      </c>
      <c r="Q8" s="91">
        <f t="shared" si="1"/>
        <v>0</v>
      </c>
    </row>
    <row r="9" spans="1:17" s="77" customFormat="1" ht="75" customHeight="1">
      <c r="A9" s="79" t="s">
        <v>8</v>
      </c>
      <c r="B9" s="88" t="s">
        <v>9</v>
      </c>
      <c r="C9" s="78">
        <v>3155000</v>
      </c>
      <c r="D9" s="78">
        <v>0</v>
      </c>
      <c r="E9" s="78">
        <v>0</v>
      </c>
      <c r="F9" s="78">
        <v>0</v>
      </c>
      <c r="G9" s="78">
        <v>810000</v>
      </c>
      <c r="H9" s="78">
        <v>310000</v>
      </c>
      <c r="I9" s="78">
        <v>585000</v>
      </c>
      <c r="J9" s="78">
        <v>0</v>
      </c>
      <c r="K9" s="78">
        <v>600000</v>
      </c>
      <c r="L9" s="78">
        <v>850000</v>
      </c>
      <c r="M9" s="78">
        <v>0</v>
      </c>
      <c r="N9" s="78">
        <v>0</v>
      </c>
      <c r="O9" s="78">
        <v>0</v>
      </c>
      <c r="P9" s="76">
        <f t="shared" si="0"/>
        <v>3155000</v>
      </c>
      <c r="Q9" s="91">
        <f t="shared" si="1"/>
        <v>0</v>
      </c>
    </row>
    <row r="10" spans="1:17" s="77" customFormat="1" ht="75" customHeight="1">
      <c r="A10" s="79" t="s">
        <v>10</v>
      </c>
      <c r="B10" s="88" t="s">
        <v>11</v>
      </c>
      <c r="C10" s="78">
        <v>76799000</v>
      </c>
      <c r="D10" s="78">
        <v>4330000</v>
      </c>
      <c r="E10" s="78">
        <v>4345000</v>
      </c>
      <c r="F10" s="78">
        <v>4850000</v>
      </c>
      <c r="G10" s="78">
        <v>4461000</v>
      </c>
      <c r="H10" s="78">
        <v>5863500</v>
      </c>
      <c r="I10" s="78">
        <v>3708500</v>
      </c>
      <c r="J10" s="78">
        <v>5085500</v>
      </c>
      <c r="K10" s="78">
        <v>12040500</v>
      </c>
      <c r="L10" s="78">
        <f>7292000+500000</f>
        <v>7792000</v>
      </c>
      <c r="M10" s="78">
        <f>6946000+1000000</f>
        <v>7946000</v>
      </c>
      <c r="N10" s="78">
        <f>4212000+1000000</f>
        <v>5212000</v>
      </c>
      <c r="O10" s="78">
        <f>10665000+500000</f>
        <v>11165000</v>
      </c>
      <c r="P10" s="76">
        <f t="shared" si="0"/>
        <v>76799000</v>
      </c>
      <c r="Q10" s="91">
        <f t="shared" si="1"/>
        <v>0</v>
      </c>
    </row>
    <row r="11" spans="1:17" s="77" customFormat="1" ht="75" customHeight="1">
      <c r="A11" s="79" t="s">
        <v>12</v>
      </c>
      <c r="B11" s="88" t="s">
        <v>13</v>
      </c>
      <c r="C11" s="78">
        <v>7900000</v>
      </c>
      <c r="D11" s="78">
        <v>0</v>
      </c>
      <c r="E11" s="78"/>
      <c r="F11" s="78">
        <v>865000</v>
      </c>
      <c r="G11" s="78">
        <v>140000</v>
      </c>
      <c r="H11" s="78">
        <v>1165000</v>
      </c>
      <c r="I11" s="78">
        <v>1770000</v>
      </c>
      <c r="J11" s="78">
        <v>460000</v>
      </c>
      <c r="K11" s="78">
        <v>447500</v>
      </c>
      <c r="L11" s="78">
        <v>1107500</v>
      </c>
      <c r="M11" s="78">
        <v>472500</v>
      </c>
      <c r="N11" s="78">
        <f>462500+300000</f>
        <v>762500</v>
      </c>
      <c r="O11" s="78">
        <f>410000+300000</f>
        <v>710000</v>
      </c>
      <c r="P11" s="76">
        <f t="shared" si="0"/>
        <v>7900000</v>
      </c>
      <c r="Q11" s="91">
        <f t="shared" si="1"/>
        <v>0</v>
      </c>
    </row>
    <row r="12" spans="1:17" s="77" customFormat="1" ht="75" customHeight="1">
      <c r="A12" s="79" t="s">
        <v>14</v>
      </c>
      <c r="B12" s="88" t="s">
        <v>15</v>
      </c>
      <c r="C12" s="78">
        <v>2355000</v>
      </c>
      <c r="D12" s="78">
        <v>0</v>
      </c>
      <c r="E12" s="78">
        <v>232500</v>
      </c>
      <c r="F12" s="78">
        <v>262500</v>
      </c>
      <c r="G12" s="78">
        <v>232500</v>
      </c>
      <c r="H12" s="78">
        <v>232500</v>
      </c>
      <c r="I12" s="78">
        <v>232500</v>
      </c>
      <c r="J12" s="78">
        <v>232500</v>
      </c>
      <c r="K12" s="78">
        <v>232500</v>
      </c>
      <c r="L12" s="78">
        <v>232500</v>
      </c>
      <c r="M12" s="78">
        <v>232500</v>
      </c>
      <c r="N12" s="78">
        <v>232500</v>
      </c>
      <c r="O12" s="78"/>
      <c r="P12" s="76">
        <f t="shared" si="0"/>
        <v>2355000</v>
      </c>
      <c r="Q12" s="91">
        <f t="shared" si="1"/>
        <v>0</v>
      </c>
    </row>
    <row r="13" spans="1:17" s="77" customFormat="1" ht="75" customHeight="1">
      <c r="A13" s="79" t="s">
        <v>16</v>
      </c>
      <c r="B13" s="88" t="s">
        <v>17</v>
      </c>
      <c r="C13" s="78">
        <v>2800000</v>
      </c>
      <c r="D13" s="78">
        <v>0</v>
      </c>
      <c r="E13" s="78">
        <v>0</v>
      </c>
      <c r="F13" s="78">
        <v>700000</v>
      </c>
      <c r="G13" s="78">
        <v>0</v>
      </c>
      <c r="H13" s="78">
        <v>0</v>
      </c>
      <c r="I13" s="78">
        <v>600000</v>
      </c>
      <c r="J13" s="78">
        <v>0</v>
      </c>
      <c r="K13" s="78">
        <v>0</v>
      </c>
      <c r="L13" s="78">
        <v>600000</v>
      </c>
      <c r="M13" s="78">
        <v>0</v>
      </c>
      <c r="N13" s="78">
        <v>550000</v>
      </c>
      <c r="O13" s="78">
        <v>350000</v>
      </c>
      <c r="P13" s="76">
        <f t="shared" si="0"/>
        <v>2800000</v>
      </c>
      <c r="Q13" s="91">
        <f t="shared" si="1"/>
        <v>0</v>
      </c>
    </row>
    <row r="14" spans="1:17" s="77" customFormat="1" ht="75" customHeight="1">
      <c r="A14" s="79" t="s">
        <v>18</v>
      </c>
      <c r="B14" s="88" t="s">
        <v>19</v>
      </c>
      <c r="C14" s="78">
        <v>25773000</v>
      </c>
      <c r="D14" s="78">
        <v>1180000</v>
      </c>
      <c r="E14" s="78">
        <v>1080000</v>
      </c>
      <c r="F14" s="78">
        <v>2750000</v>
      </c>
      <c r="G14" s="78">
        <v>2785000</v>
      </c>
      <c r="H14" s="78">
        <v>4615000</v>
      </c>
      <c r="I14" s="78">
        <v>1940000</v>
      </c>
      <c r="J14" s="78">
        <v>1725000</v>
      </c>
      <c r="K14" s="78">
        <v>3385000</v>
      </c>
      <c r="L14" s="78">
        <v>2085000</v>
      </c>
      <c r="M14" s="78">
        <v>1175000</v>
      </c>
      <c r="N14" s="78">
        <v>2015000</v>
      </c>
      <c r="O14" s="78">
        <v>1038000</v>
      </c>
      <c r="P14" s="76">
        <f t="shared" si="0"/>
        <v>25773000</v>
      </c>
      <c r="Q14" s="91">
        <f t="shared" si="1"/>
        <v>0</v>
      </c>
    </row>
    <row r="15" spans="1:17" s="77" customFormat="1" ht="31.5" customHeight="1">
      <c r="A15" s="74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9"/>
      <c r="Q15" s="90"/>
    </row>
    <row r="16" spans="1:17" s="77" customFormat="1" ht="54.75" customHeight="1" thickBot="1">
      <c r="A16" s="92"/>
      <c r="B16" s="93"/>
      <c r="C16" s="94">
        <f>SUM(C5:C15)</f>
        <v>156197000</v>
      </c>
      <c r="D16" s="94">
        <f aca="true" t="shared" si="2" ref="D16:P16">SUM(D5:D15)</f>
        <v>6425856</v>
      </c>
      <c r="E16" s="94">
        <f t="shared" si="2"/>
        <v>7198356</v>
      </c>
      <c r="F16" s="94">
        <f t="shared" si="2"/>
        <v>11585606</v>
      </c>
      <c r="G16" s="94">
        <f t="shared" si="2"/>
        <v>10879856</v>
      </c>
      <c r="H16" s="94">
        <f t="shared" si="2"/>
        <v>13750856</v>
      </c>
      <c r="I16" s="94">
        <f t="shared" si="2"/>
        <v>10775606</v>
      </c>
      <c r="J16" s="94">
        <f t="shared" si="2"/>
        <v>8888756</v>
      </c>
      <c r="K16" s="94">
        <f t="shared" si="2"/>
        <v>18703700</v>
      </c>
      <c r="L16" s="94">
        <f t="shared" si="2"/>
        <v>17993158</v>
      </c>
      <c r="M16" s="94">
        <f t="shared" si="2"/>
        <v>15359500</v>
      </c>
      <c r="N16" s="94">
        <f t="shared" si="2"/>
        <v>13459250</v>
      </c>
      <c r="O16" s="94">
        <f t="shared" si="2"/>
        <v>21176500</v>
      </c>
      <c r="P16" s="95">
        <f t="shared" si="2"/>
        <v>156197000</v>
      </c>
      <c r="Q16" s="90"/>
    </row>
    <row r="17" s="77" customFormat="1" ht="30" customHeight="1">
      <c r="Q17" s="90"/>
    </row>
    <row r="18" ht="30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</sheetData>
  <printOptions/>
  <pageMargins left="0.75" right="0.75" top="0.55" bottom="0.44" header="0.35" footer="0.28"/>
  <pageSetup horizontalDpi="600" verticalDpi="600" orientation="landscape" paperSize="9" scale="49" r:id="rId1"/>
  <headerFooter alignWithMargins="0">
    <oddFooter>&amp;C&amp;"Arial,Bold"&amp;12Page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Nthabiseng</dc:creator>
  <cp:keywords/>
  <dc:description/>
  <cp:lastModifiedBy>Nthabiseng</cp:lastModifiedBy>
  <cp:lastPrinted>2008-07-11T13:29:51Z</cp:lastPrinted>
  <dcterms:created xsi:type="dcterms:W3CDTF">2008-06-12T09:31:33Z</dcterms:created>
  <dcterms:modified xsi:type="dcterms:W3CDTF">2008-07-16T10:26:24Z</dcterms:modified>
  <cp:category/>
  <cp:version/>
  <cp:contentType/>
  <cp:contentStatus/>
</cp:coreProperties>
</file>